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381" documentId="120_S{2AC9BD13-BADA-5192-A53E-5A8FF88502F6}" xr6:coauthVersionLast="47" xr6:coauthVersionMax="47" xr10:uidLastSave="{95EBF855-748F-4C11-94DE-81B62B1CEA27}"/>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9"/>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<sst xmlns="http://schemas.openxmlformats.org/spreadsheetml/2006/main" count="180319" uniqueCount="39136">
  <si>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</si>
  <si>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</si>
  <si>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</si>
  <si>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</si>
  <si>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</si>
  <si>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</si>
  <si>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</si>
  <si>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</si>
  <si>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</si>
  <si>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</si>
  <si>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</si>
  <si>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</si>
  <si>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</si>
  <si>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</si>
  <si>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</si>
  <si>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</si>
  <si>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</si>
  <si>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</si>
  <si>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</si>
  <si>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</si>
  <si>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</si>
  <si>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</si>
  <si>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</si>
  <si>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</si>
  <si>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</si>
  <si>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</si>
  <si>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</si>
  <si>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</si>
  <si>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</si>
  <si>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</si>
  <si>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</si>
  <si>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</si>
  <si>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</si>
  <si>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</si>
  <si>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</si>
  <si>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</si>
  <si>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</si>
  <si>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</si>
  <si>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</si>
  <si>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</si>
  <si>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</si>
  <si>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</si>
  <si>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</si>
  <si>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</si>
  <si>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</si>
  <si>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</si>
  <si>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</si>
  <si>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</si>
  <si>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</si>
  <si>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</si>
  <si>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</si>
  <si>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</si>
  <si>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</si>
  <si>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</si>
  <si>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</si>
  <si>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</si>
  <si>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</si>
  <si>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</si>
  <si>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</si>
  <si>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</si>
  <si>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</si>
  <si>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</si>
  <si>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</si>
  <si>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</si>
  <si>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</si>
  <si>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</si>
  <si>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</si>
  <si>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</si>
  <si>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</si>
  <si>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</si>
  <si>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</si>
  <si>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</si>
  <si>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</si>
  <si>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</si>
  <si>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</si>
  <si>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</si>
  <si>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</si>
  <si>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</si>
  <si>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</si>
  <si>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</si>
  <si>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</si>
  <si>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</si>
  <si>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</si>
  <si>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</si>
  <si>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</si>
  <si>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</si>
  <si>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</si>
  <si>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</si>
  <si>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</si>
  <si>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</si>
  <si>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</si>
  <si>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</si>
  <si>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</si>
  <si>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</si>
  <si>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</si>
  <si>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</si>
  <si>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</si>
  <si>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</si>
  <si>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</si>
  <si>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</si>
  <si>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</si>
  <si>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</si>
  <si>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</si>
  <si>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</si>
  <si>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</si>
  <si>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</si>
  <si>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</si>
  <si>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</si>
  <si>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</si>
  <si>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</si>
  <si>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</si>
  <si>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</si>
  <si>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</si>
  <si>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</si>
  <si>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</si>
  <si>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</si>
  <si>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</si>
  <si>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</si>
  <si>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</si>
  <si>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</si>
  <si>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</si>
  <si>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</si>
  <si>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</si>
  <si>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</si>
  <si>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</si>
  <si>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</si>
  <si>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</si>
  <si>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</si>
  <si>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</si>
  <si>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</si>
  <si>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</si>
  <si>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</si>
  <si>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</si>
  <si>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</si>
  <si>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</si>
  <si>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</si>
  <si>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</si>
  <si>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</si>
  <si>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</si>
  <si>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</si>
  <si>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</si>
  <si>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</si>
  <si>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</si>
  <si>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</si>
  <si>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</si>
  <si>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</si>
  <si>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</si>
  <si>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</si>
  <si>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</si>
  <si>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</si>
  <si>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</si>
  <si>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</si>
  <si>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</si>
  <si>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</si>
  <si>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</si>
  <si>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</si>
  <si>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</si>
  <si>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</si>
  <si>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</si>
  <si>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</si>
  <si>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</si>
  <si>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</si>
  <si>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</si>
  <si>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</si>
  <si>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</si>
  <si>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</si>
  <si>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</si>
  <si>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</si>
  <si>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</si>
  <si>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</si>
  <si>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</si>
  <si>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</si>
  <si>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</si>
  <si>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</si>
  <si>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</si>
  <si>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</si>
  <si>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</si>
  <si>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</si>
  <si>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</si>
  <si>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</si>
  <si>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</si>
  <si>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</si>
  <si>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</si>
  <si>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</si>
  <si>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</si>
  <si>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</si>
  <si>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</si>
  <si>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</si>
  <si>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</si>
  <si>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</si>
  <si>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</si>
  <si>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</si>
  <si>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</si>
  <si>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</si>
  <si>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</si>
  <si>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</si>
  <si>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</si>
  <si>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</si>
  <si>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</si>
  <si>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</si>
  <si>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</si>
  <si>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</si>
  <si>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</si>
  <si>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</si>
  <si>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</si>
  <si>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</si>
  <si>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</si>
  <si>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</si>
  <si>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</si>
  <si>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</si>
  <si>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</si>
  <si>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</si>
  <si>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</si>
  <si>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</si>
  <si>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</si>
  <si>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</si>
  <si>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</si>
  <si>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</si>
  <si>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</si>
  <si>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</si>
  <si>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</si>
  <si>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</si>
  <si>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</si>
  <si>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</si>
  <si>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</si>
  <si>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</si>
  <si>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</si>
  <si>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</si>
  <si>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</si>
  <si>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</si>
  <si>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</si>
  <si>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</si>
  <si>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</si>
  <si>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</si>
  <si>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</si>
  <si>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</si>
  <si>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</si>
  <si>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</si>
  <si>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</si>
  <si>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</si>
  <si>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</si>
  <si>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</si>
  <si>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</si>
  <si>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</si>
  <si>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</si>
  <si>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</si>
  <si>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</si>
  <si>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</si>
  <si>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</si>
  <si>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</si>
  <si>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</si>
  <si>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</si>
  <si>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</si>
  <si>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</si>
  <si>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</si>
  <si>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</si>
  <si>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</si>
  <si>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</si>
  <si>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</si>
  <si>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</si>
  <si>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</si>
  <si>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</si>
  <si>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</si>
  <si>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</si>
  <si>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</si>
  <si>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</si>
  <si>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</si>
  <si>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</si>
  <si>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</si>
  <si>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</si>
  <si>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</si>
  <si>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</si>
  <si>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</si>
  <si>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</si>
  <si>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</si>
  <si>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</si>
  <si>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</si>
  <si>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</si>
  <si>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</si>
  <si>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</si>
  <si>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</si>
  <si>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</si>
  <si>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</si>
  <si>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</si>
  <si>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</si>
  <si>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</si>
  <si>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</si>
  <si>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</si>
  <si>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</si>
  <si>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</si>
  <si>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</si>
  <si>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</si>
  <si>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</si>
  <si>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</si>
  <si>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</si>
  <si>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</si>
  <si>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</si>
  <si>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</si>
  <si>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</si>
  <si>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</si>
  <si>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</si>
  <si>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</si>
  <si>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</si>
  <si>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</si>
  <si>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</si>
  <si>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</si>
  <si>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</si>
  <si>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</si>
  <si>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</si>
  <si>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</si>
  <si>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</si>
  <si>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</si>
  <si>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</si>
  <si>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</si>
  <si>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</si>
  <si>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</si>
  <si>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</si>
  <si>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</si>
  <si>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</si>
  <si>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</si>
  <si>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</si>
  <si>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</si>
  <si>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</si>
  <si>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</si>
  <si>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</si>
  <si>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</si>
  <si>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</si>
  <si>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</si>
  <si>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</si>
  <si>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</si>
  <si>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</si>
  <si>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</si>
  <si>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</si>
  <si>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</si>
  <si>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</si>
  <si>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</si>
  <si>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</si>
  <si>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</si>
  <si>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</si>
  <si>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</si>
  <si>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</si>
  <si>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</si>
  <si>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</si>
  <si>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</si>
  <si>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</si>
  <si>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</si>
  <si>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</si>
  <si>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</si>
  <si>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</si>
  <si>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</si>
  <si>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</si>
  <si>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</si>
  <si>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</si>
  <si>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</si>
  <si>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</si>
  <si>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</si>
  <si>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</si>
  <si>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</si>
  <si>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</si>
  <si>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</si>
  <si>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</si>
  <si>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</si>
  <si>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</si>
  <si>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</si>
  <si>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</si>
  <si>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</si>
  <si>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</si>
  <si>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</si>
  <si>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</si>
  <si>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</si>
  <si>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</si>
  <si>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</si>
  <si>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</si>
  <si>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</si>
  <si>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</si>
  <si>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</si>
  <si>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</si>
  <si>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</si>
  <si>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</si>
  <si>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</si>
  <si>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</si>
  <si>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</si>
  <si>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</si>
  <si>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</si>
  <si>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</si>
  <si>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</si>
  <si>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</si>
  <si>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</si>
  <si>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</si>
  <si>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</si>
  <si>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</si>
  <si>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</si>
  <si>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</si>
  <si>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</si>
  <si>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</si>
  <si>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</si>
  <si>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</si>
  <si>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</si>
  <si>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</si>
  <si>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</si>
  <si>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</si>
  <si>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</si>
  <si>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</si>
  <si>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</si>
  <si>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</si>
  <si>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</si>
  <si>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</si>
  <si>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</si>
  <si>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</si>
  <si>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</si>
  <si>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</si>
  <si>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</si>
  <si>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</si>
  <si>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</si>
  <si>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</si>
  <si>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</si>
  <si>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</si>
  <si>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</si>
  <si>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</si>
  <si>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</si>
  <si>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</si>
  <si>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</si>
  <si>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</si>
  <si>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</si>
  <si>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</si>
  <si>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</si>
  <si>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</si>
  <si>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</si>
  <si>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</si>
  <si>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</si>
  <si>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</si>
  <si>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</si>
  <si>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</si>
  <si>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</si>
  <si>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</si>
  <si>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</si>
  <si>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</si>
  <si>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</si>
  <si>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</si>
  <si>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</si>
  <si>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</si>
  <si>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</si>
  <si>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</si>
  <si>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</si>
  <si>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</si>
  <si>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</si>
  <si>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</si>
  <si>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</si>
  <si>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</si>
  <si>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</si>
  <si>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</si>
  <si>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</si>
  <si>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</si>
  <si>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</si>
  <si>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</si>
  <si>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</si>
  <si>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</si>
  <si>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</si>
  <si>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</si>
  <si>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</si>
  <si>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</si>
  <si>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</si>
  <si>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</si>
  <si>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</si>
  <si>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</si>
  <si>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</si>
  <si>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</si>
  <si>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</si>
  <si>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</si>
  <si>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</si>
  <si>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</si>
  <si>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</si>
  <si>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</si>
  <si>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</si>
  <si>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</si>
  <si>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</si>
  <si>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</si>
  <si>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</si>
  <si>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</si>
  <si>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</si>
  <si>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</si>
  <si>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</si>
  <si>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</si>
  <si>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</si>
  <si>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</si>
  <si>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</si>
  <si>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</si>
  <si>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</si>
  <si>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</si>
  <si>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</si>
  <si>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</si>
  <si>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</si>
  <si>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</si>
  <si>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</si>
  <si>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</si>
  <si>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</si>
  <si>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</si>
  <si>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</si>
  <si>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</si>
  <si>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</si>
  <si>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</si>
  <si>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</si>
  <si>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</si>
  <si>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</si>
  <si>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</si>
  <si>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</si>
  <si>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</si>
  <si>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</si>
  <si>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</si>
  <si>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</si>
  <si>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</si>
  <si>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</si>
  <si>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</si>
  <si>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</si>
  <si>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</si>
  <si>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</si>
  <si>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</si>
  <si>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</si>
  <si>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</si>
  <si>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</si>
  <si>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</si>
  <si>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</si>
  <si>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</si>
  <si>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</si>
  <si>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</si>
  <si>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</si>
  <si>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</si>
  <si>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</si>
  <si>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</si>
  <si>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</si>
  <si>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</si>
  <si>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</si>
  <si>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</si>
  <si>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</si>
  <si>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</si>
  <si>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</si>
  <si>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</si>
  <si>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</si>
  <si>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</si>
  <si>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</si>
  <si>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</si>
  <si>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</si>
  <si>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</si>
  <si>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</si>
  <si>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</si>
  <si>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</si>
  <si>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</si>
  <si>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</si>
  <si>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</si>
  <si>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</si>
  <si>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</si>
  <si>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</si>
  <si>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</si>
  <si>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</si>
  <si>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</si>
  <si>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</si>
  <si>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</si>
  <si>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</si>
  <si>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</si>
  <si>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</si>
  <si>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</si>
  <si>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</si>
  <si>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</si>
  <si>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</si>
  <si>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</si>
  <si>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</si>
  <si>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</si>
  <si>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</si>
  <si>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</si>
  <si>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</si>
  <si>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</si>
  <si>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</si>
  <si>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</si>
  <si>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</si>
  <si>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</si>
  <si>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</si>
  <si>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</si>
  <si>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</si>
  <si>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</si>
  <si>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</si>
  <si>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</si>
  <si>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</si>
  <si>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</si>
  <si>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</si>
  <si>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</si>
  <si>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</si>
  <si>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</si>
  <si>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</si>
  <si>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</si>
  <si>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</si>
  <si>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</si>
  <si>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</si>
  <si>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</si>
  <si>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</si>
  <si>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</si>
  <si>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</si>
  <si>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</si>
  <si>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</si>
  <si>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</si>
  <si>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</si>
  <si>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</si>
  <si>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</si>
  <si>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</si>
  <si>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</si>
  <si>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</si>
  <si>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</si>
  <si>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</si>
  <si>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</si>
  <si>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</si>
  <si>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</si>
  <si>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</si>
  <si>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</si>
  <si>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</si>
  <si>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</si>
  <si>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</si>
  <si>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</si>
  <si>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</si>
  <si>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</si>
  <si>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</si>
  <si>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</si>
  <si>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</si>
  <si>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</si>
  <si>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</si>
  <si>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</si>
  <si>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</si>
  <si>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</si>
  <si>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</si>
  <si>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</si>
  <si>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</si>
  <si>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</si>
  <si>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</si>
  <si>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</si>
  <si>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</si>
  <si>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</si>
  <si>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</si>
  <si>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</si>
  <si>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</si>
  <si>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</si>
  <si>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</si>
  <si>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</si>
  <si>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</si>
  <si>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</si>
  <si>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</si>
  <si>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</si>
  <si>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</si>
  <si>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</si>
  <si>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</si>
  <si>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</si>
  <si>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</si>
  <si>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</si>
  <si>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</si>
  <si>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</si>
  <si>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</si>
  <si>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</si>
  <si>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</si>
  <si>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</si>
  <si>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</si>
  <si>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</si>
  <si>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</si>
  <si>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</si>
  <si>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</si>
  <si>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</si>
  <si>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</si>
  <si>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</si>
  <si>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</si>
  <si>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</si>
  <si>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</si>
  <si>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</si>
  <si>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</si>
  <si>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</si>
  <si>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</si>
  <si>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</si>
  <si>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</si>
  <si>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</si>
  <si>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</si>
  <si>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</si>
  <si>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</si>
  <si>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</si>
  <si>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</si>
  <si>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</si>
  <si>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</si>
  <si>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</si>
  <si>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</si>
  <si>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</si>
  <si>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</si>
  <si>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</si>
  <si>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</si>
  <si>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</si>
  <si>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</si>
  <si>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</si>
  <si>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</si>
  <si>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</si>
  <si>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</si>
  <si>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</si>
  <si>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</si>
  <si>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</si>
  <si>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</si>
  <si>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</si>
  <si>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</si>
  <si>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</si>
  <si>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</si>
  <si>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</si>
  <si>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</si>
  <si>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</si>
  <si>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</si>
  <si>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</si>
  <si>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</si>
  <si>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</si>
  <si>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</si>
  <si>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</si>
  <si>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</si>
  <si>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</si>
  <si>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</si>
  <si>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</si>
  <si>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</si>
  <si>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</si>
  <si>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</si>
  <si>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</si>
  <si>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</si>
  <si>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</si>
  <si>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</si>
  <si>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</si>
  <si>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</si>
  <si>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</si>
  <si>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</si>
  <si>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</si>
  <si>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</si>
  <si>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</si>
  <si>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</si>
  <si>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</si>
  <si>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</si>
  <si>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</si>
  <si>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</si>
  <si>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</si>
  <si>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</si>
  <si>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</si>
  <si>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</si>
  <si>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</si>
  <si>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</si>
  <si>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</si>
  <si>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</si>
  <si>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</si>
  <si>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</si>
  <si>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</si>
  <si>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</si>
  <si>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</si>
  <si>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</si>
  <si>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</si>
  <si>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</si>
  <si>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</si>
  <si>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</si>
  <si>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</si>
  <si>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</si>
  <si>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</si>
  <si>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</si>
  <si>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</si>
  <si>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</si>
  <si>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</si>
  <si>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</si>
  <si>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</si>
  <si>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</si>
  <si>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</si>
  <si>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</si>
  <si>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</si>
  <si>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</si>
  <si>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</si>
  <si>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</si>
  <si>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</si>
  <si>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</si>
  <si>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</si>
  <si>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</si>
  <si>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</si>
  <si>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</si>
  <si>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</si>
  <si>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</si>
  <si>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</si>
  <si>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</si>
  <si>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</si>
  <si>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</si>
  <si>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</si>
  <si>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</si>
  <si>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</si>
  <si>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</si>
  <si>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</si>
  <si>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</si>
  <si>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</si>
  <si>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</si>
  <si>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</si>
  <si>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</si>
  <si>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</si>
  <si>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</si>
  <si>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</si>
  <si>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</si>
  <si>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</si>
  <si>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</si>
  <si>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</si>
  <si>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</si>
  <si>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</si>
  <si>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</si>
  <si>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</si>
  <si>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</si>
  <si>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</si>
  <si>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</si>
  <si>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</si>
  <si>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</si>
  <si>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</si>
  <si>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</si>
  <si>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</si>
  <si>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</si>
  <si>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</si>
  <si>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</si>
  <si>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</si>
  <si>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</si>
  <si>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</si>
  <si>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</si>
  <si>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</si>
  <si>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</si>
  <si>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</si>
  <si>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</si>
  <si>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</si>
  <si>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</si>
  <si>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</si>
  <si>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</si>
  <si>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</si>
  <si>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</si>
  <si>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</si>
  <si>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</si>
  <si>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</si>
  <si>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</si>
  <si>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</si>
  <si>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</si>
  <si>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</si>
  <si>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</si>
  <si>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</si>
  <si>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</si>
  <si>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</si>
  <si>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</si>
  <si>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</si>
  <si>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</si>
  <si>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</si>
  <si>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</si>
  <si>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</si>
  <si>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</si>
  <si>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</si>
  <si>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</si>
  <si>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</si>
  <si>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</si>
  <si>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</si>
  <si>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</si>
  <si>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</si>
  <si>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</si>
  <si>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</si>
  <si>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</si>
  <si>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</si>
  <si>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</si>
  <si>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</si>
  <si>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</si>
  <si>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</si>
  <si>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</si>
  <si>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</si>
  <si>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</si>
  <si>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</si>
  <si>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</si>
  <si>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</si>
  <si>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</si>
  <si>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</si>
  <si>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</si>
  <si>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</si>
  <si>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</si>
  <si>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</si>
  <si>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</si>
  <si>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</si>
  <si>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</si>
  <si>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</si>
  <si>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</si>
  <si>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</si>
  <si>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</si>
  <si>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</si>
  <si>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</si>
  <si>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</si>
  <si>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</si>
  <si>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</si>
  <si>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</si>
  <si>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</si>
  <si>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</si>
  <si>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</si>
  <si>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</si>
  <si>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</si>
  <si>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</si>
  <si>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</si>
  <si>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</si>
  <si>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</si>
  <si>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</si>
  <si>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</si>
  <si>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</si>
  <si>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</si>
  <si>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</si>
  <si>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</si>
  <si>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</si>
  <si>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</si>
  <si>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</si>
  <si>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</si>
  <si>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</si>
  <si>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</si>
  <si>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</si>
  <si>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</si>
  <si>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</si>
  <si>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</si>
  <si>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</si>
  <si>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</si>
  <si>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</si>
  <si>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</si>
  <si>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</si>
  <si>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</si>
  <si>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</si>
  <si>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</si>
  <si>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</si>
  <si>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</si>
  <si>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</si>
  <si>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</si>
  <si>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</si>
  <si>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</si>
  <si>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</si>
  <si>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</si>
  <si>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</si>
  <si>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</si>
  <si>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</si>
  <si>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</si>
  <si>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</si>
  <si>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</si>
  <si>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</si>
  <si>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</si>
  <si>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</si>
  <si>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</si>
  <si>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</si>
  <si>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</si>
  <si>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</si>
  <si>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</si>
  <si>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</si>
  <si>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</si>
  <si>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</si>
  <si>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</si>
  <si>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</si>
  <si>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</si>
  <si>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</si>
  <si>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</si>
  <si>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</si>
  <si>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</si>
  <si>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</si>
  <si>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</si>
  <si>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</si>
  <si>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</si>
  <si>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</si>
  <si>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</si>
  <si>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</si>
  <si>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</si>
  <si>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</si>
  <si>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</si>
  <si>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</si>
  <si>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</si>
  <si>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</si>
  <si>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</si>
  <si>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</si>
  <si>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</si>
  <si>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</si>
  <si>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</si>
  <si>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</si>
  <si>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</si>
  <si>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</si>
  <si>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</si>
  <si>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</si>
  <si>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</si>
  <si>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</si>
  <si>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</si>
  <si>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</si>
  <si>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</si>
  <si>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</si>
  <si>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</si>
  <si>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</si>
  <si>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</si>
  <si>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</si>
  <si>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</si>
  <si>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</si>
  <si>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</si>
  <si>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</si>
  <si>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</si>
  <si>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</si>
  <si>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</si>
  <si>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</si>
  <si>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</si>
  <si>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</si>
  <si>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</si>
  <si>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</si>
  <si>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</si>
  <si>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</si>
  <si>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</si>
  <si>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</si>
  <si>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</si>
  <si>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</si>
  <si>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</si>
  <si>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</si>
  <si>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</si>
  <si>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</si>
  <si>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</si>
  <si>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</si>
  <si>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</si>
  <si>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</si>
  <si>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</si>
  <si>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</si>
  <si>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</si>
  <si>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</si>
  <si>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</si>
  <si>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</si>
  <si>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</si>
  <si>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</si>
  <si>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</si>
  <si>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</si>
  <si>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</si>
  <si>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</si>
  <si>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</si>
  <si>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</si>
  <si>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</si>
  <si>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</si>
  <si>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</si>
  <si>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</si>
  <si>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</si>
  <si>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</si>
  <si>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</si>
  <si>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</si>
  <si>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</si>
  <si>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</si>
  <si>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</si>
  <si>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</si>
  <si>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</si>
  <si>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</si>
  <si>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</si>
  <si>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</si>
  <si>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</si>
  <si>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</si>
  <si>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</si>
  <si>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</si>
  <si>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</si>
  <si>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</si>
  <si>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</si>
  <si>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</si>
  <si>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</si>
  <si>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</si>
  <si>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</si>
  <si>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</si>
  <si>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</si>
  <si>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</si>
  <si>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</si>
  <si>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</si>
  <si>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</si>
  <si>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</si>
  <si>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</si>
  <si>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</si>
  <si>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</si>
  <si>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</si>
  <si>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</si>
  <si>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</si>
  <si>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</si>
  <si>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</si>
  <si>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</si>
  <si>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</si>
  <si>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</si>
  <si>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</si>
  <si>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</si>
  <si>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</si>
  <si>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</si>
  <si>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</si>
  <si>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</si>
  <si>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</si>
  <si>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</si>
  <si>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</si>
  <si>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</si>
  <si>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</si>
  <si>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</si>
  <si>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</si>
  <si>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</si>
  <si>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</si>
  <si>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</si>
  <si>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</si>
  <si>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</si>
  <si>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</si>
  <si>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</si>
  <si>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</si>
  <si>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</si>
  <si>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</si>
  <si>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</si>
  <si>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</si>
  <si>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</si>
  <si>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</si>
  <si>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</si>
  <si>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</si>
  <si>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</si>
  <si>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</si>
  <si>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</si>
  <si>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</si>
  <si>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</si>
  <si>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</si>
  <si>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</si>
  <si>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</si>
  <si>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</si>
  <si>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</si>
  <si>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</si>
  <si>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</si>
  <si>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</si>
  <si>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</si>
  <si>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</si>
  <si>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</si>
  <si>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</si>
  <si>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</si>
  <si>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</si>
  <si>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</si>
  <si>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</si>
  <si>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</si>
  <si>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</si>
  <si>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</si>
  <si>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</si>
  <si>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</si>
  <si>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</si>
  <si>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</si>
  <si>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</si>
  <si>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</si>
  <si>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</si>
  <si>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</si>
  <si>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</si>
  <si>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</si>
  <si>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</si>
  <si>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</si>
  <si>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</si>
  <si>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</si>
  <si>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</si>
  <si>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</si>
  <si>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</si>
  <si>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</si>
  <si>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</si>
  <si>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</si>
  <si>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</si>
  <si>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</si>
  <si>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</si>
  <si>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</si>
  <si>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</si>
  <si>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</si>
  <si>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</si>
  <si>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</si>
  <si>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</si>
  <si>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</si>
  <si>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</si>
  <si>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</si>
  <si>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</si>
  <si>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</si>
  <si>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</si>
  <si>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</si>
  <si>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</si>
  <si>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</si>
  <si>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</si>
  <si>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</si>
  <si>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</si>
  <si>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</si>
  <si>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</si>
  <si>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</si>
  <si>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</si>
  <si>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</si>
  <si>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</si>
  <si>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</si>
  <si>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</si>
  <si>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</si>
  <si>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</si>
  <si>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</si>
  <si>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</si>
  <si>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</si>
  <si>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</si>
  <si>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</si>
  <si>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</si>
  <si>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</si>
  <si>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</si>
  <si>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</si>
  <si>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</si>
  <si>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</si>
  <si>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</si>
  <si>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</si>
  <si>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</si>
  <si>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</si>
  <si>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</si>
  <si>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</si>
  <si>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</si>
  <si>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</si>
  <si>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</si>
  <si>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</si>
  <si>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</si>
  <si>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</si>
  <si>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</si>
  <si>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</si>
  <si>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</si>
  <si>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</si>
  <si>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</si>
  <si>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</si>
  <si>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</si>
  <si>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</si>
  <si>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</si>
  <si>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</si>
  <si>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</si>
  <si>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</si>
  <si>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</si>
  <si>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</si>
  <si>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</si>
  <si>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</si>
  <si>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</si>
  <si>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</si>
  <si>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</si>
  <si>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</si>
  <si>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</si>
  <si>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</si>
  <si>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</si>
  <si>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</si>
  <si>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</si>
  <si>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</si>
  <si>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</si>
  <si>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</si>
  <si>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</si>
  <si>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</si>
  <si>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</si>
  <si>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</si>
  <si>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</si>
  <si>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</si>
  <si>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</si>
  <si>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</si>
  <si>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</si>
  <si>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</si>
  <si>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</si>
  <si>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</si>
  <si>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</si>
  <si>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</si>
  <si>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</si>
  <si>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</si>
  <si>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</si>
  <si>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</si>
  <si>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</si>
  <si>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</si>
  <si>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</si>
  <si>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</si>
  <si>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</si>
  <si>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</si>
  <si>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</si>
  <si>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</si>
  <si>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</si>
  <si>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</si>
  <si>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</si>
  <si>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</si>
  <si>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</si>
  <si>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</si>
  <si>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</si>
  <si>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</si>
  <si>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</si>
  <si>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</si>
  <si>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</si>
  <si>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</si>
  <si>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</si>
  <si>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</si>
  <si>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</si>
  <si>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</si>
  <si>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</si>
  <si>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</si>
  <si>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</si>
  <si>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</si>
  <si>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</si>
  <si>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</si>
  <si>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</si>
  <si>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</si>
  <si>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</si>
  <si>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</si>
  <si>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</si>
  <si>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</si>
  <si>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</si>
  <si>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</si>
  <si>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</si>
  <si>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</si>
  <si>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</si>
  <si>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</si>
  <si>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</si>
  <si>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</si>
  <si>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</si>
  <si>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</si>
  <si>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</si>
  <si>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</si>
  <si>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</si>
  <si>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</si>
  <si>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</si>
  <si>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</si>
  <si>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</si>
  <si>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</si>
  <si>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</si>
  <si>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</si>
  <si>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</si>
  <si>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</si>
  <si>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</si>
  <si>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</si>
  <si>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</si>
  <si>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</si>
  <si>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</si>
  <si>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</si>
  <si>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</si>
  <si>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</si>
  <si>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</si>
  <si>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</si>
  <si>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</si>
  <si>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</si>
  <si>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</si>
  <si>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</si>
  <si>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</si>
  <si>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</si>
  <si>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</si>
  <si>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</si>
  <si>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</si>
  <si>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</si>
  <si>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</si>
  <si>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</si>
  <si>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</si>
  <si>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</si>
  <si>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</si>
  <si>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</si>
  <si>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</si>
  <si>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</si>
  <si>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</si>
  <si>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</si>
  <si>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</si>
  <si>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</si>
  <si>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</si>
  <si>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</si>
  <si>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</si>
  <si>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</si>
  <si>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</si>
  <si>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</si>
  <si>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</si>
  <si>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</si>
  <si>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</si>
  <si>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</si>
  <si>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</si>
  <si>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</si>
  <si>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</si>
  <si>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</si>
  <si>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</si>
  <si>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</si>
  <si>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</si>
  <si>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</si>
  <si>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</si>
  <si>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</si>
  <si>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</si>
  <si>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</si>
  <si>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</si>
  <si>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</si>
  <si>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</si>
  <si>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</si>
  <si>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</si>
  <si>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</si>
  <si>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</si>
  <si>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</si>
  <si>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</si>
  <si>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</si>
  <si>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</si>
  <si>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</si>
  <si>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</si>
  <si>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</si>
  <si>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</si>
  <si>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</si>
  <si>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</si>
  <si>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</si>
  <si>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</si>
  <si>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</si>
  <si>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</si>
  <si>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</si>
  <si>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</si>
  <si>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</si>
  <si>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</si>
  <si>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</si>
  <si>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</si>
  <si>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</si>
  <si>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</si>
  <si>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</si>
  <si>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</si>
  <si>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</si>
  <si>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</si>
  <si>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</si>
  <si>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</si>
  <si>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</si>
  <si>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</si>
  <si>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</si>
  <si>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</si>
  <si>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</si>
  <si>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</si>
  <si>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</si>
  <si>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</si>
  <si>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</si>
  <si>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</si>
  <si>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</si>
  <si>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</si>
  <si>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</si>
  <si>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</si>
  <si>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</si>
  <si>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</si>
  <si>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</si>
  <si>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</si>
  <si>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</si>
  <si>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</si>
  <si>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</si>
  <si>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</si>
  <si>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</si>
  <si>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</si>
  <si>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</si>
  <si>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</si>
  <si>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</si>
  <si>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</si>
  <si>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</si>
  <si>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</si>
  <si>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</si>
  <si>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</si>
  <si>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</si>
  <si>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</si>
  <si>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</si>
  <si>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</si>
  <si>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</si>
  <si>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</si>
  <si>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</si>
  <si>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</si>
  <si>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</si>
  <si>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</si>
  <si>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</si>
  <si>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</si>
  <si>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</si>
  <si>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</si>
  <si>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</si>
  <si>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</si>
  <si>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</si>
  <si>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</si>
  <si>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</si>
  <si>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</si>
  <si>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</si>
  <si>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</si>
  <si>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</si>
  <si>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</si>
  <si>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</si>
  <si>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</si>
  <si>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</si>
  <si>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</si>
  <si>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</si>
  <si>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</si>
  <si>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</si>
  <si>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</si>
  <si>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</si>
  <si>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</si>
  <si>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</si>
  <si>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</si>
  <si>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</si>
  <si>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</si>
  <si>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</si>
  <si>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</si>
  <si>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</si>
  <si>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</si>
  <si>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</si>
  <si>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</si>
  <si>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</si>
  <si>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</si>
  <si>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</si>
  <si>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</si>
  <si>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</si>
  <si>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</si>
  <si>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</si>
  <si>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</si>
  <si>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</si>
  <si>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</si>
  <si>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</si>
  <si>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</si>
  <si>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</si>
  <si>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</si>
  <si>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</si>
  <si>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</si>
  <si>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</si>
  <si>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</si>
  <si>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</si>
  <si>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</si>
  <si>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</si>
  <si>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</si>
  <si>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</si>
  <si>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</si>
  <si>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</si>
  <si>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</si>
  <si>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</si>
  <si>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</si>
  <si>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</si>
  <si>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</si>
  <si>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</si>
  <si>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</si>
  <si>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</si>
  <si>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</si>
  <si>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</si>
  <si>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</si>
  <si>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</si>
  <si>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</si>
  <si>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</si>
  <si>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</si>
  <si>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</si>
  <si>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</si>
  <si>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</si>
  <si>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</si>
  <si>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</si>
  <si>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</si>
  <si>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</si>
  <si>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</si>
  <si>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</si>
  <si>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</si>
  <si>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</si>
  <si>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</si>
  <si>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</si>
  <si>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</si>
  <si>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</si>
  <si>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</si>
  <si>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</si>
  <si>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</si>
  <si>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</si>
  <si>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</si>
  <si>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</si>
  <si>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</si>
  <si>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</si>
  <si>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</si>
  <si>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</si>
  <si>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</si>
  <si>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</si>
  <si>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</si>
  <si>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</si>
  <si>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</si>
  <si>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</si>
  <si>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</si>
  <si>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</si>
  <si>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</si>
  <si>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</si>
  <si>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</si>
  <si>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</si>
  <si>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</si>
  <si>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</si>
  <si>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</si>
  <si>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</si>
  <si>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</si>
  <si>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</si>
  <si>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</si>
  <si>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</si>
  <si>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</si>
  <si>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</si>
  <si>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</si>
  <si>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</si>
  <si>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</si>
  <si>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</si>
  <si>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</si>
  <si>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</si>
  <si>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</si>
  <si>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</si>
  <si>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</si>
  <si>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</si>
  <si>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</si>
  <si>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</si>
  <si>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</si>
  <si>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</si>
  <si>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</si>
  <si>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</si>
  <si>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</si>
  <si>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</si>
  <si>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</si>
  <si>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</si>
  <si>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</si>
  <si>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</si>
  <si>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</si>
  <si>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</si>
  <si>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</si>
  <si>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</si>
  <si>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</si>
  <si>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</si>
  <si>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</si>
  <si>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</si>
  <si>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</si>
  <si>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</si>
  <si>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</si>
  <si>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</si>
  <si>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</si>
  <si>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</si>
  <si>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</si>
  <si>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</si>
  <si>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</si>
  <si>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</si>
  <si>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</si>
  <si>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</si>
  <si>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</si>
  <si>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</si>
  <si>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</si>
  <si>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</si>
  <si>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</si>
  <si>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</si>
  <si>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</si>
  <si>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</si>
  <si>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</si>
  <si>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</si>
  <si>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</si>
  <si>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</si>
  <si>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</si>
  <si>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</si>
  <si>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</si>
  <si>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</si>
  <si>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</si>
  <si>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</si>
  <si>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</si>
  <si>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</si>
  <si>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</si>
  <si>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</si>
  <si>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</si>
  <si>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</si>
  <si>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</si>
  <si>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</si>
  <si>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</si>
  <si>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</si>
  <si>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</si>
  <si>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</si>
  <si>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</si>
  <si>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</si>
  <si>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</si>
  <si>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</si>
  <si>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</si>
  <si>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</si>
  <si>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</si>
  <si>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</si>
  <si>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</si>
  <si>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</si>
  <si>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</si>
  <si>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</si>
  <si>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</si>
  <si>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</si>
  <si>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</si>
  <si>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</si>
  <si>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</si>
  <si>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</si>
  <si>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</si>
  <si>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</si>
  <si>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</si>
  <si>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</si>
  <si>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</si>
  <si>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</si>
  <si>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</si>
  <si>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</si>
  <si>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</si>
  <si>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</si>
  <si>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</si>
  <si>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</si>
  <si>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</si>
  <si>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</si>
  <si>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</si>
  <si>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</si>
  <si>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</si>
  <si>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</si>
  <si>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</si>
  <si>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</si>
  <si>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</si>
  <si>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</si>
  <si>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</si>
  <si>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</si>
  <si>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</si>
  <si>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</si>
  <si>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</si>
  <si>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</si>
  <si>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</si>
  <si>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</si>
  <si>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</si>
  <si>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</si>
  <si>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</si>
  <si>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</si>
  <si>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</si>
  <si>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</si>
  <si>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</si>
  <si>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</si>
  <si>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</si>
  <si>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</si>
  <si>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</si>
  <si>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</si>
  <si>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</si>
  <si>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</si>
  <si>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</si>
  <si>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</si>
  <si>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</si>
  <si>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</si>
  <si>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</si>
  <si>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</si>
  <si>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</si>
  <si>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</si>
  <si>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</si>
  <si>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</si>
  <si>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</si>
  <si>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</si>
  <si>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</si>
  <si>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</si>
  <si>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</si>
  <si>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</si>
  <si>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</si>
  <si>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</si>
  <si>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</si>
  <si>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</si>
  <si>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</si>
  <si>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</si>
  <si>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</si>
  <si>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</si>
  <si>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</si>
  <si>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</si>
  <si>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</si>
  <si>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</si>
  <si>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</si>
  <si>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</si>
  <si>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</si>
  <si>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</si>
  <si>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</si>
  <si>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</si>
  <si>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</si>
  <si>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</si>
  <si>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</si>
  <si>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</si>
  <si>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</si>
  <si>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</si>
  <si>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</si>
  <si>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</si>
  <si>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</si>
  <si>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</si>
  <si>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</si>
  <si>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</si>
  <si>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</si>
  <si>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</si>
  <si>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</si>
  <si>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</si>
  <si>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</si>
  <si>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</si>
  <si>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</si>
  <si>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</si>
  <si>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</si>
  <si>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</si>
  <si>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</si>
  <si>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</si>
  <si>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</si>
  <si>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</si>
  <si>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</si>
  <si>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</si>
  <si>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</si>
  <si>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</si>
  <si>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</si>
  <si>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</si>
  <si>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</si>
  <si>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</si>
  <si>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</si>
  <si>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</si>
  <si>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</si>
  <si>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</si>
  <si>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</si>
  <si>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</si>
  <si>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</si>
  <si>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</si>
  <si>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</si>
  <si>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</si>
  <si>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</si>
  <si>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</si>
  <si>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</si>
  <si>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</si>
  <si>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</si>
  <si>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</si>
  <si>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</si>
  <si>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</si>
  <si>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</si>
  <si>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</si>
  <si>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</si>
  <si>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</si>
  <si>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</si>
  <si>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</si>
  <si>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</si>
  <si>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</si>
  <si>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</si>
  <si>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</si>
  <si>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</si>
  <si>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</si>
  <si>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</si>
  <si>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</si>
  <si>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</si>
  <si>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</si>
  <si>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</si>
  <si>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</si>
  <si>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</si>
  <si>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</si>
  <si>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</si>
  <si>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</si>
  <si>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</si>
  <si>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</si>
  <si>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</si>
  <si>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</si>
  <si>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</si>
  <si>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</si>
  <si>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</si>
  <si>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</si>
  <si>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</si>
  <si>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</si>
  <si>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</si>
  <si>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</si>
  <si>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</si>
  <si>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</si>
  <si>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</si>
  <si>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</si>
  <si>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</si>
  <si>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</si>
  <si>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</si>
  <si>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</si>
  <si>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</si>
  <si>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</si>
  <si>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</si>
  <si>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</si>
  <si>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</si>
  <si>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</si>
  <si>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</si>
  <si>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</si>
  <si>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</si>
  <si>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</si>
  <si>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</si>
  <si>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</si>
  <si>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</si>
  <si>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</si>
  <si>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</si>
  <si>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</si>
  <si>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</si>
  <si>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</si>
  <si>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</si>
  <si>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</si>
  <si>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</si>
  <si>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</si>
  <si>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</si>
  <si>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</si>
  <si>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</si>
  <si>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</si>
  <si>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</si>
  <si>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</si>
  <si>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</si>
  <si>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</si>
  <si>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</si>
  <si>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</si>
  <si>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</si>
  <si>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</si>
  <si>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</si>
  <si>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</si>
  <si>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</si>
  <si>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</si>
  <si>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</si>
  <si>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</si>
  <si>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</si>
  <si>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</si>
  <si>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</si>
  <si>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</si>
  <si>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</si>
  <si>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</si>
  <si>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</si>
  <si>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</si>
  <si>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</si>
  <si>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</si>
  <si>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</si>
  <si>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</si>
  <si>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</si>
  <si>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</si>
  <si>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</si>
  <si>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</si>
  <si>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</si>
  <si>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</si>
  <si>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</si>
  <si>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</si>
  <si>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</si>
  <si>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</si>
  <si>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</si>
  <si>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</si>
  <si>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</si>
  <si>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</si>
  <si>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</si>
  <si>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</si>
  <si>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</si>
  <si>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</si>
  <si>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</si>
  <si>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</si>
  <si>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</si>
  <si>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</si>
  <si>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</si>
  <si>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</si>
  <si>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</si>
  <si>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</si>
  <si>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</si>
  <si>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</si>
  <si>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</si>
  <si>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</si>
  <si>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</si>
  <si>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</si>
  <si>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</si>
  <si>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</si>
  <si>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</si>
  <si>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</si>
  <si>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</si>
  <si>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</si>
  <si>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</si>
  <si>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</si>
  <si>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</si>
  <si>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</si>
  <si>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</si>
  <si>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</si>
  <si>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</si>
  <si>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</si>
  <si>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</si>
  <si>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</si>
  <si>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</si>
  <si>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</si>
  <si>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</si>
  <si>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</si>
  <si>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</si>
  <si>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</si>
  <si>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</si>
  <si>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</si>
  <si>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</si>
  <si>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</si>
  <si>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</si>
  <si>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</si>
  <si>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</si>
  <si>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</si>
  <si>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</si>
  <si>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</si>
  <si>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</si>
  <si>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</si>
  <si>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</si>
  <si>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</si>
  <si>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</si>
  <si>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</si>
  <si>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</si>
  <si>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</si>
  <si>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</si>
  <si>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</si>
  <si>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</si>
  <si>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</si>
  <si>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</si>
  <si>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</si>
  <si>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</si>
  <si>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</si>
  <si>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</si>
  <si>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</si>
  <si>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</si>
  <si>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</si>
  <si>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</si>
  <si>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</si>
  <si>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</si>
  <si>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</si>
  <si>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</si>
  <si>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</si>
  <si>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</si>
  <si>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</si>
  <si>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</si>
  <si>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</si>
  <si>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</si>
  <si>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</si>
  <si>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</si>
  <si>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</si>
  <si>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</si>
  <si>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</si>
  <si>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</si>
  <si>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</si>
  <si>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</si>
  <si>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</si>
  <si>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</si>
  <si>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</si>
  <si>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</si>
  <si>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</si>
  <si>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</si>
  <si>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</si>
  <si>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</si>
  <si>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</si>
  <si>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</si>
  <si>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</si>
  <si>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</si>
  <si>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</si>
  <si>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</si>
  <si>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</si>
  <si>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</si>
  <si>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</si>
  <si>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</si>
  <si>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</si>
  <si>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</si>
  <si>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</si>
  <si>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</si>
  <si>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</si>
  <si>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</si>
  <si>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</si>
  <si>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</si>
  <si>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</si>
  <si>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</si>
  <si>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</si>
  <si>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</si>
  <si>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</si>
  <si>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</si>
  <si>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</si>
  <si>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</si>
  <si>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</si>
  <si>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</si>
  <si>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</si>
  <si>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</si>
  <si>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</si>
  <si>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</si>
  <si>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</si>
  <si>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</si>
  <si>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</si>
  <si>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</si>
  <si>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</si>
  <si>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</si>
  <si>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</si>
  <si>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</si>
  <si>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</si>
  <si>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</si>
  <si>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</si>
  <si>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</si>
  <si>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</si>
  <si>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</si>
  <si>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</si>
  <si>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</si>
  <si>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</si>
  <si>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</si>
  <si>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</si>
  <si>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</si>
  <si>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</si>
  <si>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</si>
  <si>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</si>
  <si>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</si>
  <si>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</si>
  <si>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</si>
  <si>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</si>
  <si>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</si>
  <si>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</si>
  <si>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</si>
  <si>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</si>
  <si>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</si>
  <si>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</si>
  <si>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</si>
  <si>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</si>
  <si>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</si>
  <si>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</si>
  <si>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</si>
  <si>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</si>
  <si>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</si>
  <si>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</si>
  <si>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</si>
  <si>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</si>
  <si>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</si>
  <si>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</si>
  <si>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</si>
  <si>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</si>
  <si>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</si>
  <si>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</si>
  <si>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</si>
  <si>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</si>
  <si>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</si>
  <si>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</si>
  <si>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</si>
  <si>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</si>
  <si>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</si>
  <si>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</si>
  <si>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</si>
  <si>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</si>
  <si>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</si>
  <si>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</si>
  <si>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</si>
  <si>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</si>
  <si>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</si>
  <si>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</si>
  <si>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</si>
  <si>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</si>
  <si>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</si>
  <si>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</si>
  <si>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</si>
  <si>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</si>
  <si>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</si>
  <si>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</si>
  <si>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</si>
  <si>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</si>
  <si>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</si>
  <si>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</si>
  <si>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</si>
  <si>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</si>
  <si>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</si>
  <si>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</si>
  <si>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</si>
  <si>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</si>
  <si>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</si>
  <si>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</si>
  <si>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</si>
  <si>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</si>
  <si>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</si>
  <si>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</si>
  <si>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</si>
  <si>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</si>
  <si>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</si>
  <si>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</si>
  <si>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</si>
  <si>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</si>
  <si>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</si>
  <si>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</si>
  <si>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</si>
  <si>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</si>
  <si>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</si>
  <si>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</si>
  <si>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</si>
  <si>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</si>
  <si>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</si>
  <si>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</si>
  <si>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</si>
  <si>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</si>
  <si>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</si>
  <si>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</si>
  <si>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</si>
  <si>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</si>
  <si>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</si>
  <si>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</si>
  <si>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</si>
  <si>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</si>
  <si>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</si>
  <si>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</si>
  <si>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</si>
  <si>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</si>
  <si>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</si>
  <si>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</si>
  <si>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</si>
  <si>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</si>
  <si>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</si>
  <si>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</si>
  <si>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</si>
  <si>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</si>
  <si>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</si>
  <si>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</si>
  <si>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</si>
  <si>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</si>
  <si>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</si>
  <si>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</si>
  <si>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</si>
  <si>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</si>
  <si>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</si>
  <si>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</si>
  <si>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</si>
  <si>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</si>
  <si>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</si>
  <si>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</si>
  <si>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</si>
  <si>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</si>
  <si>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</si>
  <si>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</si>
  <si>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</si>
  <si>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</si>
  <si>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</si>
  <si>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</si>
  <si>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</si>
  <si>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</si>
  <si>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</si>
  <si>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</si>
  <si>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</si>
  <si>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</si>
  <si>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</si>
  <si>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</si>
  <si>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</si>
  <si>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</si>
  <si>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</si>
  <si>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</si>
  <si>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</si>
  <si>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</si>
  <si>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</si>
  <si>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</si>
  <si>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</si>
  <si>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</si>
  <si>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</si>
  <si>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</si>
  <si>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</si>
  <si>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</si>
  <si>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</si>
  <si>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</si>
  <si>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</si>
  <si>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</si>
  <si>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</si>
  <si>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</si>
  <si>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</si>
  <si>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</si>
  <si>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</si>
  <si>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</si>
  <si>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</si>
  <si>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</si>
  <si>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</si>
  <si>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</si>
  <si>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</si>
  <si>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</si>
  <si>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</si>
  <si>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</si>
  <si>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</si>
  <si>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</si>
  <si>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</si>
  <si>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</si>
  <si>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</si>
  <si>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</si>
  <si>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</si>
  <si>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</si>
  <si>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</si>
  <si>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</si>
  <si>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</si>
  <si>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</si>
  <si>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</si>
  <si>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</si>
  <si>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</si>
  <si>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</si>
  <si>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</si>
  <si>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</si>
  <si>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</si>
  <si>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</si>
  <si>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</si>
  <si>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</si>
  <si>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</si>
  <si>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</si>
  <si>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</si>
  <si>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</si>
  <si>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</si>
  <si>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</si>
  <si>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</si>
  <si>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</si>
  <si>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</si>
  <si>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</si>
  <si>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</si>
  <si>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</si>
  <si>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</si>
  <si>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</si>
  <si>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</si>
  <si>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</si>
  <si>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</si>
  <si>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</si>
  <si>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</si>
  <si>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</si>
  <si>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</si>
  <si>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</si>
  <si>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</si>
  <si>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</si>
  <si>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</si>
  <si>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</si>
  <si>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</si>
  <si>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</si>
  <si>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</si>
  <si>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</si>
  <si>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</si>
  <si>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</si>
  <si>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</si>
  <si>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</si>
  <si>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</si>
  <si>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</si>
  <si>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</si>
  <si>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</si>
  <si>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</si>
  <si>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</si>
  <si>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</si>
  <si>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</si>
  <si>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</si>
  <si>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</si>
  <si>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</si>
  <si>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</si>
  <si>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</si>
  <si>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</si>
  <si>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</si>
  <si>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</si>
  <si>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</si>
  <si>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</si>
  <si>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</si>
  <si>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</si>
  <si>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</si>
  <si>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</si>
  <si>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</si>
  <si>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</si>
  <si>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</si>
  <si>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</si>
  <si>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</si>
  <si>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</si>
  <si>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</si>
  <si>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</si>
  <si>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</si>
  <si>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</si>
  <si>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</si>
  <si>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</si>
  <si>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</si>
  <si>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</si>
  <si>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</si>
  <si>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</si>
  <si>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</si>
  <si>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</si>
  <si>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</si>
  <si>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</si>
  <si>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</si>
  <si>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</si>
  <si>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</si>
  <si>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</si>
  <si>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</si>
  <si>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</si>
  <si>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</si>
  <si>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</si>
  <si>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</si>
  <si>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</si>
  <si>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</si>
  <si>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</si>
  <si>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</si>
  <si>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</si>
  <si>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</si>
  <si>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</si>
  <si>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</si>
  <si>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</si>
  <si>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</si>
  <si>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</si>
  <si>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</si>
  <si>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</si>
  <si>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</si>
  <si>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</si>
  <si>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</si>
  <si>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</si>
  <si>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</si>
  <si>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</si>
  <si>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</si>
  <si>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</si>
  <si>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</si>
  <si>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</si>
  <si>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</si>
  <si>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</si>
  <si>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</si>
  <si>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</si>
  <si>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</si>
  <si>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</si>
  <si>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</si>
  <si>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</si>
  <si>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</si>
  <si>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</si>
  <si>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</si>
  <si>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</si>
  <si>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</si>
  <si>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</si>
  <si>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</si>
  <si>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</si>
  <si>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</si>
  <si>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</si>
  <si>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</si>
  <si>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</si>
  <si>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</si>
  <si>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</si>
  <si>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</si>
  <si>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</si>
  <si>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</si>
  <si>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</si>
  <si>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</si>
  <si>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</si>
  <si>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</si>
  <si>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</si>
  <si>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</si>
  <si>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</si>
  <si>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</si>
  <si>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</si>
  <si>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</si>
  <si>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</si>
  <si>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</si>
  <si>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</si>
  <si>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</si>
  <si>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</si>
  <si>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</si>
  <si>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</si>
  <si>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</si>
  <si>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</si>
  <si>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</si>
  <si>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</si>
  <si>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</si>
  <si>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</si>
  <si>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</si>
  <si>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</si>
  <si>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</si>
  <si>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</si>
  <si>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</si>
  <si>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</si>
  <si>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</si>
  <si>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</si>
  <si>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</si>
  <si>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</si>
  <si>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</si>
  <si>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</si>
  <si>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</si>
  <si>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</si>
  <si>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</si>
  <si>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</si>
  <si>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</si>
  <si>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</si>
  <si>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</si>
  <si>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</si>
  <si>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</si>
  <si>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</si>
  <si>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</si>
  <si>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</si>
  <si>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</si>
  <si>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</si>
  <si>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</si>
  <si>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</si>
  <si>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</si>
  <si>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</si>
  <si>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</si>
  <si>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</si>
  <si>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</si>
  <si>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</si>
  <si>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</si>
  <si>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</si>
  <si>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</si>
  <si>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</si>
  <si>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</si>
  <si>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</si>
  <si>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</si>
  <si>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</si>
  <si>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</si>
  <si>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</si>
  <si>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</si>
  <si>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</si>
  <si>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</si>
  <si>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</si>
  <si>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</si>
  <si>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</si>
  <si>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</si>
  <si>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</si>
  <si>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</si>
  <si>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</si>
  <si>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</si>
  <si>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</si>
  <si>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</si>
  <si>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</si>
  <si>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</si>
  <si>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</si>
  <si>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</si>
  <si>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</si>
  <si>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</si>
  <si>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</si>
  <si>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</si>
  <si>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</si>
  <si>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</si>
  <si>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</si>
  <si>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</si>
  <si>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</si>
  <si>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</si>
  <si>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</si>
  <si>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</si>
  <si>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</si>
  <si>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</si>
  <si>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</si>
  <si>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</si>
  <si>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</si>
  <si>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</si>
  <si>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</si>
  <si>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</si>
  <si>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</si>
  <si>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</si>
  <si>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</si>
  <si>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</si>
  <si>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</si>
  <si>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</si>
  <si>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</si>
  <si>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</si>
  <si>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</si>
  <si>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</si>
  <si>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</si>
  <si>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</si>
  <si>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</si>
  <si>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</si>
  <si>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</si>
  <si>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</si>
  <si>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</si>
  <si>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</si>
  <si>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</si>
  <si>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</si>
  <si>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</si>
  <si>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</si>
  <si>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</si>
  <si>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</si>
  <si>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</si>
  <si>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</si>
  <si>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</si>
  <si>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</si>
  <si>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</si>
  <si>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</si>
  <si>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</si>
  <si>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</si>
  <si>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</si>
  <si>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</si>
  <si>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</si>
  <si>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</si>
  <si>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</si>
  <si>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</si>
  <si>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</si>
  <si>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</si>
  <si>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</si>
  <si>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</si>
  <si>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</si>
  <si>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</si>
  <si>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</si>
  <si>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</si>
  <si>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</si>
  <si>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</si>
  <si>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</si>
  <si>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</si>
  <si>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</si>
  <si>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</si>
  <si>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</si>
  <si>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</si>
  <si>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</si>
  <si>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</si>
  <si>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</si>
  <si>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</si>
  <si>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</si>
  <si>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</si>
  <si>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</si>
  <si>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</si>
  <si>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</si>
  <si>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</si>
  <si>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</si>
  <si>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</si>
  <si>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</si>
  <si>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</si>
  <si>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</si>
  <si>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</si>
  <si>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</si>
  <si>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</si>
  <si>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</si>
  <si>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</si>
  <si>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</si>
  <si>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</si>
  <si>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</si>
  <si>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</si>
  <si>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</si>
  <si>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</si>
  <si>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</si>
  <si>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</si>
  <si>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</si>
  <si>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</si>
  <si>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</si>
  <si>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</si>
  <si>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</si>
  <si>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</si>
  <si>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</si>
  <si>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</si>
  <si>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</si>
  <si>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</si>
  <si>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</si>
  <si>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</si>
  <si>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</si>
  <si>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</si>
  <si>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</si>
  <si>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</si>
  <si>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</si>
  <si>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</si>
  <si>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</si>
  <si>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</si>
  <si>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</si>
  <si>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</si>
  <si>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</si>
  <si>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</si>
  <si>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</si>
  <si>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</si>
  <si>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</si>
  <si>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</si>
  <si>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</si>
  <si>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</si>
  <si>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</si>
  <si>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</si>
  <si>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</si>
  <si>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</si>
  <si>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</si>
  <si>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</si>
  <si>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</si>
  <si>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</si>
  <si>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</si>
  <si>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</si>
  <si>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</si>
  <si>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</si>
  <si>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</si>
  <si>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</si>
  <si>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</si>
  <si>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</si>
  <si>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</si>
  <si>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</si>
  <si>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</si>
  <si>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</si>
  <si>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</si>
  <si>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</si>
  <si>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</si>
  <si>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</si>
  <si>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</si>
  <si>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</si>
  <si>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</si>
  <si>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</si>
  <si>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</si>
  <si>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</si>
  <si>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</si>
  <si>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</si>
  <si>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</si>
  <si>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</si>
  <si>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</si>
  <si>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</si>
  <si>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</si>
  <si>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</si>
  <si>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</si>
  <si>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</si>
  <si>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</si>
  <si>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</si>
  <si>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</si>
  <si>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</si>
  <si>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</si>
  <si>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</si>
  <si>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</si>
  <si>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</si>
  <si>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</si>
  <si>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</si>
  <si>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</si>
  <si>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</si>
  <si>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</si>
  <si>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</si>
  <si>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</si>
  <si>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</si>
  <si>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</si>
  <si>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</si>
  <si>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</si>
  <si>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</si>
  <si>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</si>
  <si>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</si>
  <si>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</si>
  <si>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</si>
  <si>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</si>
  <si>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</si>
  <si>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</si>
  <si>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</si>
  <si>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</si>
  <si>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</si>
  <si>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</si>
  <si>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</si>
  <si>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</si>
  <si>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</si>
  <si>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</si>
  <si>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</si>
  <si>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</si>
  <si>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</si>
  <si>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</si>
  <si>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</si>
  <si>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</si>
  <si>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</si>
  <si>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</si>
  <si>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</si>
  <si>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</si>
  <si>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</si>
  <si>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</si>
  <si>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</si>
  <si>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</si>
  <si>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</si>
  <si>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</si>
  <si>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</si>
  <si>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</si>
  <si>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</si>
  <si>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</si>
  <si>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</si>
  <si>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</si>
  <si>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</si>
  <si>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</si>
  <si>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</si>
  <si>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</si>
  <si>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</si>
  <si>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</si>
  <si>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</si>
  <si>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</si>
  <si>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</si>
  <si>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</si>
  <si>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</si>
  <si>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</si>
  <si>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</si>
  <si>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</si>
  <si>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</si>
  <si>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</si>
  <si>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</si>
  <si>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</si>
  <si>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</si>
  <si>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</si>
  <si>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</si>
  <si>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</si>
  <si>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</si>
  <si>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</si>
  <si>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</si>
  <si>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</si>
  <si>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</si>
  <si>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</si>
  <si>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</si>
  <si>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</si>
  <si>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</si>
  <si>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</si>
  <si>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</si>
  <si>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</si>
  <si>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</si>
  <si>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</si>
  <si>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</si>
  <si>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</si>
  <si>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</si>
  <si>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</si>
  <si>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</si>
  <si>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</si>
  <si>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</si>
  <si>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</si>
  <si>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</si>
  <si>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</si>
  <si>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</si>
  <si>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</si>
  <si>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</si>
  <si>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</si>
  <si>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</si>
  <si>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</si>
  <si>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</si>
  <si>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</si>
  <si>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</si>
  <si>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</si>
  <si>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</si>
  <si>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</si>
  <si>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</si>
  <si>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</si>
  <si>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</si>
  <si>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</si>
  <si>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</si>
  <si>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</si>
  <si>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</si>
  <si>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</si>
  <si>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</si>
  <si>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</si>
  <si>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</si>
  <si>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</si>
  <si>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</si>
  <si>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</si>
  <si>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</si>
  <si>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</si>
  <si>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</si>
  <si>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</si>
  <si>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</si>
  <si>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</si>
  <si>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</si>
  <si>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</si>
  <si>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</si>
  <si>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</si>
  <si>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</si>
  <si>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</si>
  <si>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</si>
  <si>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</si>
  <si>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</si>
  <si>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</si>
  <si>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</si>
  <si>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</si>
  <si>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</si>
  <si>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</si>
  <si>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</si>
  <si>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</si>
  <si>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</si>
  <si>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</si>
  <si>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</si>
  <si>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</si>
  <si>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</si>
  <si>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</si>
  <si>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</si>
  <si>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</si>
  <si>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</si>
  <si>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</si>
  <si>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</si>
  <si>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</si>
  <si>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</si>
  <si>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</si>
  <si>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</si>
  <si>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</si>
  <si>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</si>
  <si>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</si>
  <si>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</si>
  <si>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</si>
  <si>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</si>
  <si>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</si>
  <si>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</si>
  <si>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</si>
  <si>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</si>
  <si>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</si>
  <si>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</si>
  <si>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</si>
  <si>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</si>
  <si>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</si>
  <si>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</si>
  <si>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</si>
  <si>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</si>
  <si>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</si>
  <si>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</si>
  <si>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</si>
  <si>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</si>
  <si>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</si>
  <si>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</si>
  <si>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</si>
  <si>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</si>
  <si>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</si>
  <si>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</si>
  <si>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</si>
  <si>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</si>
  <si>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</si>
  <si>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</si>
  <si>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</si>
  <si>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</si>
  <si>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</si>
  <si>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</si>
  <si>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</si>
  <si>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</si>
  <si>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</si>
  <si>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</si>
  <si>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</si>
  <si>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</si>
  <si>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</si>
  <si>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</si>
  <si>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</si>
  <si>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</si>
  <si>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</si>
  <si>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</si>
  <si>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</si>
  <si>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</si>
  <si>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</si>
  <si>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</si>
  <si>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</si>
  <si>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</si>
  <si>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</si>
  <si>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</si>
  <si>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</si>
  <si>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</si>
  <si>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</si>
  <si>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</si>
  <si>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</si>
  <si>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</si>
  <si>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</si>
  <si>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</si>
  <si>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</si>
  <si>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</si>
  <si>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</si>
  <si>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</si>
  <si>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</si>
  <si>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</si>
  <si>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</si>
  <si>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</si>
  <si>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</si>
  <si>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</si>
  <si>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</si>
  <si>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</si>
  <si>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</si>
  <si>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</si>
  <si>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</si>
  <si>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</si>
  <si>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</si>
  <si>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</si>
  <si>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</si>
  <si>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</si>
  <si>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</si>
  <si>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</si>
  <si>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</si>
  <si>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</si>
  <si>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</si>
  <si>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</si>
  <si>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</si>
  <si>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</si>
  <si>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</si>
  <si>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</si>
  <si>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</si>
  <si>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</si>
  <si>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</si>
  <si>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</si>
  <si>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</si>
  <si>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</si>
  <si>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</si>
  <si>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</si>
  <si>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</si>
  <si>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</si>
  <si>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</si>
  <si>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</si>
  <si>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</si>
  <si>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</si>
  <si>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</si>
  <si>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</si>
  <si>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</si>
  <si>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</si>
  <si>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</si>
  <si>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</si>
  <si>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</si>
  <si>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</si>
  <si>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</si>
  <si>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</si>
  <si>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</si>
  <si>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</si>
  <si>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</si>
  <si>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</si>
  <si>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</si>
  <si>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</si>
  <si>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</si>
  <si>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</si>
  <si>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</si>
  <si>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</si>
  <si>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</si>
  <si>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</si>
  <si>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</si>
  <si>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</si>
  <si>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</si>
  <si>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</si>
  <si>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</si>
  <si>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</si>
  <si>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</si>
  <si>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</si>
  <si>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</si>
  <si>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</si>
  <si>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</si>
  <si>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</si>
  <si>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</si>
  <si>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</si>
  <si>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</si>
  <si>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</si>
  <si>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</si>
  <si>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</si>
  <si>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</si>
  <si>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</si>
  <si>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</si>
  <si>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</si>
  <si>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</si>
  <si>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</si>
  <si>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</si>
  <si>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</si>
  <si>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</si>
  <si>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</si>
  <si>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</si>
  <si>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</si>
  <si>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</si>
  <si>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</si>
  <si>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</si>
  <si>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</si>
  <si>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</si>
  <si>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</si>
  <si>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</si>
  <si>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</si>
  <si>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</si>
  <si>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</si>
  <si>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</si>
  <si>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</si>
  <si>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</si>
  <si>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</si>
  <si>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</si>
  <si>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</si>
  <si>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</si>
  <si>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</si>
  <si>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</si>
  <si>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</si>
  <si>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</si>
  <si>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</si>
  <si>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</si>
  <si>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</si>
  <si>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</si>
  <si>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</si>
  <si>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</si>
  <si>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</si>
  <si>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</si>
  <si>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</si>
  <si>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</si>
  <si>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</si>
  <si>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</si>
  <si>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</si>
  <si>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</si>
  <si>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</si>
  <si>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</si>
  <si>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</si>
  <si>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</si>
  <si>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</si>
  <si>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</si>
  <si>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</si>
  <si>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</si>
  <si>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</si>
  <si>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</si>
  <si>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</si>
  <si>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</si>
  <si>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</si>
  <si>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</si>
  <si>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</si>
  <si>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</si>
  <si>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</si>
  <si>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</si>
  <si>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</si>
  <si>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</si>
  <si>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</si>
  <si>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</si>
  <si>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</si>
  <si>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</si>
  <si>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</si>
  <si>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</si>
  <si>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</si>
  <si>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</si>
  <si>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</si>
  <si>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</si>
  <si>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</si>
  <si>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</si>
  <si>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</si>
  <si>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</si>
  <si>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</si>
  <si>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</si>
  <si>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</si>
  <si>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</si>
  <si>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</si>
  <si>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</si>
  <si>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</si>
  <si>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</si>
  <si>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</si>
  <si>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</si>
  <si>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</si>
  <si>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</si>
  <si>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</si>
  <si>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</si>
  <si>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</si>
  <si>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</si>
  <si>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</si>
  <si>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</si>
  <si>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</si>
  <si>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</si>
  <si>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</si>
  <si>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</si>
  <si>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</si>
  <si>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</si>
  <si>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</si>
  <si>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</si>
  <si>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</si>
  <si>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</si>
  <si>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</si>
  <si>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</si>
  <si>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</si>
  <si>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</si>
  <si>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</si>
  <si>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</si>
  <si>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</si>
  <si>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</si>
  <si>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</si>
  <si>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</si>
  <si>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</si>
  <si>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</si>
  <si>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</si>
  <si>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</si>
  <si>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</si>
  <si>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</si>
  <si>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</si>
  <si>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</si>
  <si>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</si>
  <si>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</si>
  <si>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</si>
  <si>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</si>
  <si>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</si>
  <si>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</si>
  <si>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</si>
  <si>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</si>
  <si>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</si>
  <si>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</si>
  <si>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</si>
  <si>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</si>
  <si>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</si>
  <si>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</si>
  <si>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</si>
  <si>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</si>
  <si>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</si>
  <si>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</si>
  <si>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</si>
  <si>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</si>
  <si>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</si>
  <si>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</si>
  <si>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</si>
  <si>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</si>
  <si>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</si>
  <si>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</si>
  <si>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</si>
  <si>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</si>
  <si>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</si>
  <si>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</si>
  <si>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</si>
  <si>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</si>
  <si>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</si>
  <si>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</si>
  <si>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</si>
  <si>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</si>
  <si>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</si>
  <si>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</si>
  <si>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</si>
  <si>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</si>
  <si>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</si>
  <si>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</si>
  <si>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</si>
  <si>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</si>
  <si>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</si>
  <si>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</si>
  <si>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</si>
  <si>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</si>
  <si>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</si>
  <si>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</si>
  <si>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</si>
  <si>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</si>
  <si>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</si>
  <si>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</si>
  <si>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</si>
  <si>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</si>
  <si>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</si>
  <si>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</si>
  <si>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</si>
  <si>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</si>
  <si>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</si>
  <si>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</si>
  <si>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</si>
  <si>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</si>
  <si>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</si>
  <si>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</si>
  <si>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</si>
  <si>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</si>
  <si>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</si>
  <si>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</si>
  <si>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</si>
  <si>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</si>
  <si>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</si>
  <si>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</si>
  <si>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</si>
  <si>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</si>
  <si>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</si>
  <si>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</si>
  <si>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</si>
  <si>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</si>
  <si>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</si>
  <si>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</si>
  <si>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</si>
  <si>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</si>
  <si>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</si>
  <si>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</si>
  <si>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</si>
  <si>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</si>
  <si>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</si>
  <si>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</si>
  <si>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</si>
  <si>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</si>
  <si>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</si>
  <si>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</si>
  <si>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</si>
  <si>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</si>
  <si>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</si>
  <si>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</si>
  <si>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</si>
  <si>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</si>
  <si>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</si>
  <si>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</si>
  <si>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</si>
  <si>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</si>
  <si>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</si>
  <si>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</si>
  <si>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</si>
  <si>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</si>
  <si>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</si>
  <si>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</si>
  <si>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</si>
  <si>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</si>
  <si>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</si>
  <si>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</si>
  <si>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</si>
  <si>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</si>
  <si>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</si>
  <si>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</si>
  <si>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</si>
  <si>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</si>
  <si>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</si>
  <si>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</si>
  <si>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</si>
  <si>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</si>
  <si>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</si>
  <si>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</si>
  <si>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</si>
  <si>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</si>
  <si>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</si>
  <si>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</si>
  <si>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</si>
  <si>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</si>
  <si>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</si>
  <si>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</si>
  <si>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</si>
  <si>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</si>
  <si>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</si>
  <si>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</si>
  <si>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</si>
  <si>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</si>
  <si>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</si>
  <si>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</si>
  <si>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</si>
  <si>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</si>
  <si>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</si>
  <si>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</si>
  <si>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</si>
  <si>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</si>
  <si>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</si>
  <si>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</si>
  <si>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</si>
  <si>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</si>
  <si>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</si>
  <si>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</si>
  <si>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</si>
  <si>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</si>
  <si>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</si>
  <si>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</si>
  <si>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</si>
  <si>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</si>
  <si>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</si>
  <si>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</si>
  <si>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</si>
  <si>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</si>
  <si>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</si>
  <si>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</si>
  <si>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</si>
  <si>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</si>
  <si>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</si>
  <si>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</si>
  <si>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</si>
  <si>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</si>
  <si>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</si>
  <si>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</si>
  <si>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</si>
  <si>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</si>
  <si>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</si>
  <si>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</si>
  <si>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</si>
  <si>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</si>
  <si>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</si>
  <si>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</si>
  <si>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</si>
  <si>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</si>
  <si>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</si>
  <si>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</si>
  <si>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</si>
  <si>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</si>
  <si>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</si>
  <si>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</si>
  <si>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</si>
  <si>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</si>
  <si>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</si>
  <si>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</si>
  <si>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</si>
  <si>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</si>
  <si>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</si>
  <si>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</si>
  <si>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</si>
  <si>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</si>
  <si>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</si>
  <si>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</si>
  <si>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</si>
  <si>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</si>
  <si>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</si>
  <si>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</si>
  <si>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</si>
  <si>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</si>
  <si>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</si>
  <si>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</si>
  <si>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</si>
  <si>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</si>
  <si>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</si>
  <si>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</si>
  <si>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</si>
  <si>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</si>
  <si>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</si>
  <si>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</si>
  <si>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</si>
  <si>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</si>
  <si>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</si>
  <si>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</si>
  <si>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</si>
  <si>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</si>
  <si>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</si>
  <si>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</si>
  <si>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</si>
  <si>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</si>
  <si>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</si>
  <si>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</si>
  <si>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</si>
  <si>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</si>
  <si>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</si>
  <si>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</si>
  <si>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</si>
  <si>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</si>
  <si>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</si>
  <si>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</si>
  <si>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</si>
  <si>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</si>
  <si>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</si>
  <si>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</si>
  <si>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</si>
  <si>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</si>
  <si>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</si>
  <si>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</si>
  <si>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</si>
  <si>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</si>
  <si>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</si>
  <si>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</si>
  <si>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</si>
  <si>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</si>
  <si>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</si>
  <si>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</si>
  <si>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</si>
  <si>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</si>
  <si>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</si>
  <si>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</si>
  <si>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</si>
  <si>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</si>
  <si>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</si>
  <si>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</si>
  <si>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</si>
  <si>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</si>
  <si>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</si>
  <si>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</si>
  <si>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</si>
  <si>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</si>
  <si>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</si>
  <si>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</si>
  <si>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</si>
  <si>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</si>
  <si>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</si>
  <si>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</si>
  <si>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</si>
  <si>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</si>
  <si>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</si>
  <si>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</si>
  <si>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</si>
  <si>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</si>
  <si>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</si>
  <si>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</si>
  <si>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</si>
  <si>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</si>
  <si>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</si>
  <si>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</si>
  <si>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</si>
  <si>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</si>
  <si>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</si>
  <si>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</si>
  <si>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</si>
  <si>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</si>
  <si>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</si>
  <si>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</si>
  <si>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</si>
  <si>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</si>
  <si>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</si>
  <si>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</si>
  <si>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</si>
  <si>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</si>
  <si>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</si>
  <si>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</si>
  <si>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</si>
  <si>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</si>
  <si>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</si>
  <si>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</si>
  <si>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</si>
  <si>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</si>
  <si>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</si>
  <si>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</si>
  <si>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</si>
  <si>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</si>
  <si>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</si>
  <si>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</si>
  <si>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</si>
  <si>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</si>
  <si>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</si>
  <si>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</si>
  <si>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</si>
  <si>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</si>
  <si>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</si>
  <si>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</si>
  <si>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</si>
  <si>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</si>
  <si>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</si>
  <si>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</si>
  <si>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</si>
  <si>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</si>
  <si>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</si>
  <si>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</si>
  <si>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</si>
  <si>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</si>
  <si>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</si>
  <si>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</si>
  <si>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</si>
  <si>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</si>
  <si>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</si>
  <si>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</si>
  <si>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</si>
  <si>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</si>
  <si>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</si>
  <si>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</si>
  <si>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</si>
  <si>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</si>
  <si>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</si>
  <si>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</si>
  <si>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</si>
  <si>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</si>
  <si>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</si>
  <si>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</si>
  <si>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</si>
  <si>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</si>
  <si>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</si>
  <si>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</si>
  <si>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</si>
  <si>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</si>
  <si>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</si>
  <si>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</si>
  <si>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</si>
  <si>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</si>
  <si>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</si>
  <si>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</si>
  <si>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</si>
  <si>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</si>
  <si>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</si>
  <si>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</si>
  <si>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</si>
  <si>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</si>
  <si>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</si>
  <si>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</si>
  <si>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</si>
  <si>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</si>
  <si>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</si>
  <si>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</si>
  <si>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</si>
  <si>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</si>
  <si>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</si>
  <si>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</si>
  <si>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</si>
  <si>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</si>
  <si>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</si>
  <si>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</si>
  <si>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</si>
  <si>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</si>
  <si>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</si>
  <si>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</si>
  <si>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</si>
  <si>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</si>
  <si>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</si>
  <si>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</si>
  <si>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</si>
  <si>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</si>
  <si>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</si>
  <si>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</si>
  <si>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</si>
  <si>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</si>
  <si>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</si>
  <si>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</si>
  <si>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</si>
  <si>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</si>
  <si>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</si>
  <si>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</si>
  <si>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</si>
  <si>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</si>
  <si>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</si>
  <si>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</si>
  <si>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</si>
  <si>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</si>
  <si>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</si>
  <si>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</si>
  <si>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</si>
  <si>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</si>
  <si>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</si>
  <si>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</si>
  <si>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</si>
  <si>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</si>
  <si>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</si>
  <si>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</si>
  <si>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</si>
  <si>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</si>
  <si>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</si>
  <si>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</si>
  <si>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</si>
  <si>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</si>
  <si>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</si>
  <si>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</si>
  <si>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</si>
  <si>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</si>
  <si>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</si>
  <si>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</si>
  <si>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</si>
  <si>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</si>
  <si>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</si>
  <si>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</si>
  <si>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</si>
  <si>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</si>
  <si>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</si>
  <si>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</si>
  <si>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</si>
  <si>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</si>
  <si>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</si>
  <si>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</si>
  <si>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</si>
  <si>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</si>
  <si>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</si>
  <si>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</si>
  <si>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</si>
  <si>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</si>
  <si>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</si>
  <si>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</si>
  <si>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</si>
  <si>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</si>
  <si>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</si>
  <si>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</si>
  <si>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</si>
  <si>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</si>
  <si>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</si>
  <si>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</si>
  <si>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</si>
  <si>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</si>
  <si>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</si>
  <si>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</si>
  <si>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</si>
  <si>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</si>
  <si>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</si>
  <si>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</si>
  <si>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</si>
  <si>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</si>
  <si>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</si>
  <si>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</si>
  <si>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</si>
  <si>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</si>
  <si>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</si>
  <si>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</si>
  <si>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</si>
  <si>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</si>
  <si>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</si>
  <si>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</si>
  <si>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</si>
  <si>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</si>
  <si>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</si>
  <si>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</si>
  <si>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</si>
  <si>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</si>
  <si>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</si>
  <si>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</si>
  <si>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</si>
  <si>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</si>
  <si>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</si>
  <si>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</si>
  <si>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</si>
  <si>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</si>
  <si>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</si>
  <si>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</si>
  <si>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</si>
  <si>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</si>
  <si>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</si>
  <si>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</si>
  <si>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</si>
  <si>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</si>
  <si>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</si>
  <si>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</si>
  <si>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</si>
  <si>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</si>
  <si>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</si>
  <si>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</si>
  <si>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</si>
  <si>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</si>
  <si>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</si>
  <si>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</si>
  <si>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</si>
  <si>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</si>
  <si>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</si>
  <si>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</si>
  <si>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</si>
  <si>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</si>
  <si>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</si>
  <si>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</si>
  <si>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</si>
  <si>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</si>
  <si>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</si>
  <si>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</si>
  <si>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</si>
  <si>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</si>
  <si>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</si>
  <si>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</si>
  <si>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</si>
  <si>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</si>
  <si>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</si>
  <si>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</si>
  <si>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</si>
  <si>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</si>
  <si>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</si>
  <si>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</si>
  <si>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</si>
  <si>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</si>
  <si>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</si>
  <si>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</si>
  <si>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</si>
  <si>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</si>
  <si>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</si>
  <si>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</si>
  <si>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</si>
  <si>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</si>
  <si>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</si>
  <si>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</si>
  <si>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</si>
  <si>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</si>
  <si>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</si>
  <si>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</si>
  <si>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</si>
  <si>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</si>
  <si>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</si>
  <si>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</si>
  <si>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</si>
  <si>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</si>
  <si>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</si>
  <si>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</si>
  <si>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</si>
  <si>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</si>
  <si>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</si>
  <si>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</si>
  <si>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</si>
  <si>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</si>
  <si>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</si>
  <si>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</si>
  <si>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</si>
  <si>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</si>
  <si>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</si>
  <si>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</si>
  <si>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</si>
  <si>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</si>
  <si>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</si>
  <si>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</si>
  <si>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</si>
  <si>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</si>
  <si>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</si>
  <si>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</si>
  <si>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</si>
  <si>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</si>
  <si>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</si>
  <si>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</si>
  <si>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</si>
  <si>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</si>
  <si>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</si>
  <si>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</si>
  <si>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</si>
  <si>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</si>
  <si>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</si>
  <si>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</si>
  <si>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</si>
  <si>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</si>
  <si>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</si>
  <si>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</si>
  <si>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</si>
  <si>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</si>
  <si>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</si>
  <si>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</si>
  <si>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</si>
  <si>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</si>
  <si>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</si>
  <si>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</si>
  <si>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</si>
  <si>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</si>
  <si>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</si>
  <si>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</si>
  <si>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</si>
  <si>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</si>
  <si>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</si>
  <si>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</si>
  <si>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</si>
  <si>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</si>
  <si>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</si>
  <si>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</si>
  <si>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</si>
  <si>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</si>
  <si>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</si>
  <si>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</si>
  <si>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</si>
  <si>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</si>
  <si>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</si>
  <si>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</si>
  <si>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</si>
  <si>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</si>
  <si>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</si>
  <si>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</si>
  <si>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</si>
  <si>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</si>
  <si>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</si>
  <si>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</si>
  <si>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</si>
  <si>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</si>
  <si>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</si>
  <si>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</si>
  <si>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</si>
  <si>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</si>
  <si>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</si>
  <si>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</si>
  <si>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</si>
  <si>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</si>
  <si>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</si>
  <si>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</si>
  <si>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</si>
  <si>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</si>
  <si>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</si>
  <si>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</si>
  <si>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</si>
  <si>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</si>
  <si>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</si>
  <si>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</si>
  <si>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</si>
  <si>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</si>
  <si>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</si>
  <si>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</si>
  <si>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</si>
  <si>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</si>
  <si>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</si>
  <si>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</si>
  <si>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</si>
  <si>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</si>
  <si>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</si>
  <si>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</si>
  <si>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</si>
  <si>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</si>
  <si>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</si>
  <si>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</si>
  <si>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</si>
  <si>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</si>
  <si>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</si>
  <si>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</si>
  <si>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</si>
  <si>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</si>
  <si>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</si>
  <si>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</si>
  <si>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</si>
  <si>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</si>
  <si>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</si>
  <si>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</si>
  <si>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</si>
  <si>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</si>
  <si>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</si>
  <si>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</si>
  <si>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</si>
  <si>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</si>
  <si>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</si>
  <si>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</si>
  <si>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</si>
  <si>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</si>
  <si>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</si>
  <si>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</si>
  <si>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</si>
  <si>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</si>
  <si>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</si>
  <si>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</si>
  <si>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</si>
  <si>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</si>
  <si>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</si>
  <si>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</si>
  <si>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</si>
  <si>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</si>
  <si>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</si>
  <si>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</si>
  <si>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</si>
  <si>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</si>
  <si>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</si>
  <si>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</si>
  <si>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</si>
  <si>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</si>
  <si>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</si>
  <si>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</si>
  <si>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</si>
  <si>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</si>
  <si>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</si>
  <si>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</si>
  <si>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</si>
  <si>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</si>
  <si>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</si>
  <si>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</si>
  <si>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</si>
  <si>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</si>
  <si>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</si>
  <si>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</si>
  <si>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</si>
  <si>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</si>
  <si>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</si>
  <si>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</si>
  <si>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</si>
  <si>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</si>
  <si>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</si>
  <si>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</si>
  <si>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</si>
  <si>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</si>
  <si>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</si>
  <si>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</si>
  <si>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</si>
  <si>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</si>
  <si>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</si>
  <si>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</si>
  <si>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</si>
  <si>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</si>
  <si>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</si>
  <si>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</si>
  <si>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</si>
  <si>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</si>
  <si>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</si>
  <si>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</si>
  <si>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</si>
  <si>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</si>
  <si>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</si>
  <si>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</si>
  <si>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</si>
  <si>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</si>
  <si>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</si>
  <si>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</si>
  <si>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</si>
  <si>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</si>
  <si>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</si>
  <si>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</si>
  <si>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</si>
  <si>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</si>
  <si>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</si>
  <si>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</si>
  <si>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</si>
  <si>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</si>
  <si>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</si>
  <si>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</si>
  <si>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</si>
  <si>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</si>
  <si>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</si>
  <si>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</si>
  <si>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</si>
  <si>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</si>
  <si>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</si>
  <si>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</si>
  <si>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</si>
  <si>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</si>
  <si>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</si>
  <si>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</si>
  <si>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</si>
  <si>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</si>
  <si>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</si>
  <si>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</si>
  <si>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</si>
  <si>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</si>
  <si>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</si>
  <si>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</si>
  <si>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</si>
  <si>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</si>
  <si>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</si>
  <si>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</si>
  <si>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</si>
  <si>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</si>
  <si>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</si>
  <si>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</si>
  <si>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</si>
  <si>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</si>
  <si>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</si>
  <si>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</si>
  <si>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</si>
  <si>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</si>
  <si>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</si>
  <si>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</si>
  <si>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</si>
  <si>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</si>
  <si>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</si>
  <si>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</si>
  <si>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</si>
  <si>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</si>
  <si>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</si>
  <si>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</si>
  <si>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</si>
  <si>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</si>
  <si>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</si>
  <si>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</si>
  <si>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</si>
  <si>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</si>
  <si>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</si>
  <si>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</si>
  <si>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</si>
  <si>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</si>
  <si>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</si>
  <si>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</si>
  <si>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</si>
  <si>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</si>
  <si>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</si>
  <si>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</si>
  <si>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</si>
  <si>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</si>
  <si>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</si>
  <si>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</si>
  <si>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</si>
  <si>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</si>
  <si>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</si>
  <si>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</si>
  <si>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</si>
  <si>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</si>
  <si>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</si>
  <si>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</si>
  <si>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</si>
  <si>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</si>
  <si>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</si>
  <si>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</si>
  <si>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</si>
  <si>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</si>
  <si>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</si>
  <si>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</si>
  <si>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</si>
  <si>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</si>
  <si>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</si>
  <si>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</si>
  <si>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</si>
  <si>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</si>
  <si>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</si>
  <si>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</si>
  <si>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</si>
  <si>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</si>
  <si>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</si>
  <si>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</si>
  <si>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</si>
  <si>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</si>
  <si>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</si>
  <si>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</si>
  <si>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</si>
  <si>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</si>
  <si>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</si>
  <si>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</si>
  <si>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</si>
  <si>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</si>
  <si>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</si>
  <si>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</si>
  <si>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</si>
  <si>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</si>
  <si>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</si>
  <si>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</si>
  <si>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</si>
  <si>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</si>
  <si>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</si>
  <si>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</si>
  <si>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</si>
  <si>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</si>
  <si>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</si>
  <si>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</si>
  <si>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</si>
  <si>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</si>
  <si>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</si>
  <si>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</si>
  <si>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</si>
  <si>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</si>
  <si>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</si>
  <si>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</si>
  <si>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</si>
  <si>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</si>
  <si>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</si>
  <si>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</si>
  <si>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</si>
  <si>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</si>
  <si>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</si>
  <si>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</si>
  <si>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</si>
  <si>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</si>
  <si>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</si>
  <si>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</si>
  <si>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</si>
  <si>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</si>
  <si>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</si>
  <si>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</si>
  <si>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</si>
  <si>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</si>
  <si>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</si>
  <si>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</si>
  <si>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</si>
  <si>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</si>
  <si>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</si>
  <si>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</si>
  <si>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</si>
  <si>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</si>
  <si>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</si>
  <si>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</si>
  <si>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</si>
  <si>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</si>
  <si>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</si>
  <si>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</si>
  <si>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</si>
  <si>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</si>
  <si>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</si>
  <si>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</si>
  <si>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</si>
  <si>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</si>
  <si>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</si>
  <si>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</si>
  <si>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</si>
  <si>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</si>
  <si>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</si>
  <si>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</si>
  <si>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</si>
  <si>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</si>
  <si>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</si>
  <si>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</si>
  <si>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</si>
  <si>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</si>
  <si>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</si>
  <si>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</si>
  <si>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</si>
  <si>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</si>
  <si>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</si>
  <si>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</si>
  <si>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</si>
  <si>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</si>
  <si>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</si>
  <si>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</si>
  <si>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</si>
  <si>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</si>
  <si>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</si>
  <si>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</si>
  <si>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</si>
  <si>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</si>
  <si>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</si>
  <si>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</si>
  <si>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</si>
  <si>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</si>
  <si>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</si>
  <si>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</si>
  <si>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</si>
  <si>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</si>
  <si>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</si>
  <si>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</si>
  <si>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</si>
  <si>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</si>
  <si>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</si>
  <si>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</si>
  <si>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</si>
  <si>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</si>
  <si>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</si>
  <si>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</si>
  <si>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</si>
  <si>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</si>
  <si>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</si>
  <si>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</si>
  <si>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</si>
  <si>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</si>
  <si>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</si>
  <si>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</si>
  <si>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</si>
  <si>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</si>
  <si>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</si>
  <si>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</si>
  <si>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</si>
  <si>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</si>
  <si>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</si>
  <si>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</si>
  <si>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</si>
  <si>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</si>
  <si>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</si>
  <si>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</si>
  <si>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</si>
  <si>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</si>
  <si>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</si>
  <si>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</si>
  <si>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</si>
  <si>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</si>
  <si>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</si>
  <si>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</si>
  <si>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</si>
  <si>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</si>
  <si>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</si>
  <si>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</si>
  <si>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</si>
  <si>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</si>
  <si>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</si>
  <si>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</si>
  <si>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</si>
  <si>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</si>
  <si>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</si>
  <si>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</si>
  <si>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</si>
  <si>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</si>
  <si>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</si>
  <si>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</si>
  <si>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</si>
  <si>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</si>
  <si>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</si>
  <si>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</si>
  <si>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</si>
  <si>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</si>
  <si>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</si>
  <si>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</si>
  <si>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</si>
  <si>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</si>
  <si>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</si>
  <si>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</si>
  <si>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</si>
  <si>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</si>
  <si>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</si>
  <si>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</si>
  <si>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</si>
  <si>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</si>
  <si>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</si>
  <si>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</si>
  <si>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</si>
  <si>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</si>
  <si>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</si>
  <si>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</si>
  <si>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</si>
  <si>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</si>
  <si>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</si>
  <si>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</si>
  <si>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</si>
  <si>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</si>
  <si>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</si>
  <si>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</si>
  <si>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</si>
  <si>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</si>
  <si>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</si>
  <si>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</si>
  <si>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</si>
  <si>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</si>
  <si>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</si>
  <si>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</si>
  <si>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</si>
  <si>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</si>
  <si>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</si>
  <si>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</si>
  <si>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</si>
  <si>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</si>
  <si>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</si>
  <si>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</si>
  <si>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</si>
  <si>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</si>
  <si>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</si>
  <si>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</si>
  <si>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</si>
  <si>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</si>
  <si>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</si>
  <si>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</si>
  <si>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</si>
  <si>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</si>
  <si>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</si>
  <si>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</si>
  <si>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</si>
  <si>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</si>
  <si>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</si>
  <si>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</si>
  <si>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</si>
  <si>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</si>
  <si>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</si>
  <si>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</si>
  <si>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</si>
  <si>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</si>
  <si>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</si>
  <si>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</si>
  <si>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</si>
  <si>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</si>
  <si>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</si>
  <si>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</si>
  <si>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</si>
  <si>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</si>
  <si>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</si>
  <si>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</si>
  <si>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</si>
  <si>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</si>
  <si>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</si>
  <si>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</si>
  <si>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</si>
  <si>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</si>
  <si>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</si>
  <si>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</si>
  <si>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</si>
  <si>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</si>
  <si>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</si>
  <si>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</si>
  <si>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</si>
  <si>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</si>
  <si>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</si>
  <si>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</si>
  <si>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</si>
  <si>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</si>
  <si>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</si>
  <si>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</si>
  <si>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</si>
  <si>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</si>
  <si>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</si>
  <si>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</si>
  <si>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</si>
  <si>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</si>
  <si>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</si>
  <si>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</si>
  <si>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</si>
  <si>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</si>
  <si>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</si>
  <si>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</si>
  <si>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</si>
  <si>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</si>
  <si>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</si>
  <si>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</si>
  <si>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</si>
  <si>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</si>
  <si>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</si>
  <si>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</si>
  <si>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</si>
  <si>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</si>
  <si>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</si>
  <si>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</si>
  <si>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</si>
  <si>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</si>
  <si>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</si>
  <si>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</si>
  <si>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</si>
  <si>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</si>
  <si>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</si>
  <si>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</si>
  <si>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</si>
  <si>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</si>
  <si>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</si>
  <si>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</si>
  <si>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</si>
  <si>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</si>
  <si>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</si>
  <si>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</si>
  <si>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</si>
  <si>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</si>
  <si>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</si>
  <si>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</si>
  <si>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</si>
  <si>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</si>
  <si>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</si>
  <si>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</si>
  <si>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</si>
  <si>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</si>
  <si>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</si>
  <si>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</si>
  <si>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</si>
  <si>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</si>
  <si>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</si>
  <si>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</si>
  <si>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</si>
  <si>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</si>
  <si>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</si>
  <si>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</si>
  <si>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</si>
  <si>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</si>
  <si>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</si>
  <si>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</si>
  <si>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</si>
  <si>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</si>
  <si>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</si>
  <si>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</si>
  <si>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</si>
  <si>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</si>
  <si>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</si>
  <si>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</si>
  <si>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</si>
  <si>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</si>
  <si>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</si>
  <si>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</si>
  <si>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</si>
  <si>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</si>
  <si>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</si>
  <si>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</si>
  <si>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</si>
  <si>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</si>
  <si>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</si>
  <si>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</si>
  <si>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</si>
  <si>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</si>
  <si>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</si>
  <si>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</si>
  <si>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</si>
  <si>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</si>
  <si>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</si>
  <si>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</si>
  <si>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</si>
  <si>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</si>
  <si>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</si>
  <si>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</si>
  <si>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</si>
  <si>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</si>
  <si>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</si>
  <si>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</si>
  <si>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</si>
  <si>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</si>
  <si>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</si>
  <si>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</si>
  <si>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</si>
  <si>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</si>
  <si>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</si>
  <si>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</si>
  <si>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</si>
  <si>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</si>
  <si>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</si>
  <si>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</si>
  <si>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</si>
  <si>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</si>
  <si>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</si>
  <si>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</si>
  <si>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</si>
  <si>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</si>
  <si>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</si>
  <si>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</si>
  <si>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</si>
  <si>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</si>
  <si>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</si>
  <si>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</si>
  <si>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</si>
  <si>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</si>
  <si>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</si>
  <si>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</si>
  <si>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</si>
  <si>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</si>
  <si>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</si>
  <si>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</si>
  <si>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</si>
  <si>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</si>
  <si>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</si>
  <si>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</si>
  <si>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</si>
  <si>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</si>
  <si>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</si>
  <si>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</si>
  <si>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</si>
  <si>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</si>
  <si>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</si>
  <si>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</si>
  <si>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</si>
  <si>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</si>
  <si>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</si>
  <si>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</si>
  <si>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</si>
  <si>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</si>
  <si>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</si>
  <si>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</si>
  <si>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</si>
  <si>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</si>
  <si>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</si>
  <si>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</si>
  <si>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</si>
  <si>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</si>
  <si>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</si>
  <si>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</si>
  <si>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</si>
  <si>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</si>
  <si>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</si>
  <si>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</si>
  <si>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</si>
  <si>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</si>
  <si>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</si>
  <si>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</si>
  <si>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</si>
  <si>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</si>
  <si>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</si>
  <si>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</si>
  <si>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</si>
  <si>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</si>
  <si>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</si>
  <si>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</si>
  <si>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</si>
  <si>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</si>
  <si>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</si>
  <si>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</si>
  <si>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</si>
  <si>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</si>
  <si>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</si>
  <si>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</si>
  <si>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</si>
  <si>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</si>
  <si>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</si>
  <si>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</si>
  <si>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</si>
  <si>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</si>
  <si>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</si>
  <si>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</si>
  <si>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</si>
  <si>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</si>
  <si>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</si>
  <si>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</si>
  <si>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</si>
  <si>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</si>
  <si>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</si>
  <si>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</si>
  <si>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</si>
  <si>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</si>
  <si>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</si>
  <si>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</si>
  <si>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</si>
  <si>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</si>
  <si>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</si>
  <si>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</si>
  <si>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</si>
  <si>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</si>
  <si>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</si>
  <si>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</si>
  <si>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</si>
  <si>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</si>
  <si>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</si>
  <si>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</si>
  <si>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</si>
  <si>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</si>
  <si>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</si>
  <si>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</si>
  <si>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</si>
  <si>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</si>
  <si>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</si>
  <si>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</si>
  <si>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</si>
  <si>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</si>
  <si>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</si>
  <si>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</si>
  <si>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</si>
  <si>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</si>
  <si>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</si>
  <si>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</si>
  <si>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</si>
  <si>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</si>
  <si>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</si>
  <si>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</si>
  <si>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</si>
  <si>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</si>
  <si>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</si>
  <si>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</si>
  <si>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</si>
  <si>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</si>
  <si>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</si>
  <si>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</si>
  <si>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</si>
  <si>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</si>
  <si>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</si>
  <si>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</si>
  <si>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</si>
  <si>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</si>
  <si>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</si>
  <si>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</si>
  <si>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</si>
  <si>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</si>
  <si>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</si>
  <si>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</si>
  <si>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</si>
  <si>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</si>
  <si>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</si>
  <si>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</si>
  <si>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</si>
  <si>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</si>
  <si>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</si>
  <si>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</si>
  <si>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</si>
  <si>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</si>
  <si>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</si>
  <si>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</si>
  <si>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</si>
  <si>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</si>
  <si>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</si>
  <si>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</si>
  <si>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</si>
  <si>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</si>
  <si>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</si>
  <si>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</si>
  <si>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</si>
  <si>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</si>
  <si>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</si>
  <si>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</si>
  <si>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</si>
  <si>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</si>
  <si>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</si>
  <si>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</si>
  <si>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</si>
  <si>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</si>
  <si>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</si>
  <si>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</si>
  <si>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</si>
  <si>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</si>
  <si>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</si>
  <si>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</si>
  <si>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</si>
  <si>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</si>
  <si>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</si>
  <si>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</si>
  <si>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</si>
  <si>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</si>
  <si>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</si>
  <si>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</si>
  <si>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</si>
  <si>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</si>
  <si>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</si>
  <si>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</si>
  <si>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</si>
  <si>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</si>
  <si>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</si>
  <si>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</si>
  <si>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</si>
  <si>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</si>
  <si>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</si>
  <si>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</si>
  <si>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</si>
  <si>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</si>
  <si>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</si>
  <si>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</si>
  <si>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</si>
  <si>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</si>
  <si>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</si>
  <si>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</si>
  <si>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</si>
  <si>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</si>
  <si>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</si>
  <si>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</si>
  <si>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</si>
  <si>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</si>
  <si>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</si>
  <si>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</si>
  <si>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</si>
  <si>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</si>
  <si>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</si>
  <si>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</si>
  <si>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</si>
  <si>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</si>
  <si>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</si>
  <si>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</si>
  <si>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</si>
  <si>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</si>
  <si>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</si>
  <si>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</si>
  <si>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</si>
  <si>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</si>
  <si>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</si>
  <si>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</si>
  <si>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</si>
  <si>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</si>
  <si>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</si>
  <si>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</si>
  <si>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</si>
  <si>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</si>
  <si>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</si>
  <si>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</si>
  <si>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</si>
  <si>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</si>
  <si>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</si>
  <si>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</si>
  <si>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</si>
  <si>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</si>
  <si>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</si>
  <si>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</si>
  <si>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</si>
  <si>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</si>
  <si>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</si>
  <si>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</si>
  <si>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</si>
  <si>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</si>
  <si>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</si>
  <si>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</si>
  <si>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</si>
  <si>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</si>
  <si>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</si>
  <si>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</si>
  <si>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</si>
  <si>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</si>
  <si>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</si>
  <si>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</si>
  <si>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</si>
  <si>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</si>
  <si>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</si>
  <si>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</si>
  <si>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</si>
  <si>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</si>
  <si>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</si>
  <si>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</si>
  <si>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</si>
  <si>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</si>
  <si>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</si>
  <si>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</si>
  <si>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</si>
  <si>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</si>
  <si>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</si>
  <si>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</si>
  <si>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</si>
  <si>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</si>
  <si>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</si>
  <si>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</si>
  <si>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</si>
  <si>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</si>
  <si>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</si>
  <si>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</si>
  <si>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</si>
  <si>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</si>
  <si>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</si>
  <si>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</si>
  <si>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</si>
  <si>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</si>
  <si>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</si>
  <si>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</si>
  <si>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</si>
  <si>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</si>
  <si>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</si>
  <si>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</si>
  <si>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</si>
  <si>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</si>
  <si>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</si>
  <si>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</si>
  <si>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</si>
  <si>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</si>
  <si>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</si>
  <si>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</si>
  <si>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</si>
  <si>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</si>
  <si>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</si>
  <si>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</si>
  <si>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</si>
  <si>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</si>
  <si>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</si>
  <si>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</si>
  <si>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</si>
  <si>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</si>
  <si>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</si>
  <si>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</si>
  <si>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</si>
  <si>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</si>
  <si>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</si>
  <si>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</si>
  <si>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</si>
  <si>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</si>
  <si>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</si>
  <si>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</si>
  <si>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</si>
  <si>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</si>
  <si>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</si>
  <si>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</si>
  <si>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</si>
  <si>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</si>
  <si>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</si>
  <si>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</si>
  <si>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</si>
  <si>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</si>
  <si>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</si>
  <si>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</si>
  <si>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</si>
  <si>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</si>
  <si>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</si>
  <si>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</si>
  <si>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</si>
  <si>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</si>
  <si>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</si>
  <si>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</si>
  <si>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</si>
  <si>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</si>
  <si>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</si>
  <si>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</si>
  <si>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</si>
  <si>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</si>
  <si>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</si>
  <si>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</si>
  <si>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</si>
  <si>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</si>
  <si>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</si>
  <si>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</si>
  <si>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</si>
  <si>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</si>
  <si>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</si>
  <si>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</si>
  <si>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</si>
  <si>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</si>
  <si>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</si>
  <si>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</si>
  <si>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</si>
  <si>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</si>
  <si>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</si>
  <si>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</si>
  <si>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</si>
  <si>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</si>
  <si>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</si>
  <si>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</si>
  <si>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</si>
  <si>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</si>
  <si>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</si>
  <si>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</si>
  <si>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</si>
  <si>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</si>
  <si>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</si>
  <si>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</si>
  <si>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</si>
  <si>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</si>
  <si>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</si>
  <si>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</si>
  <si>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</si>
  <si>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</si>
  <si>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</si>
  <si>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</si>
  <si>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</si>
  <si>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</si>
  <si>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</si>
  <si>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</si>
  <si>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</si>
  <si>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</si>
  <si>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</si>
  <si>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</si>
  <si>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</si>
  <si>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</si>
  <si>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</si>
  <si>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</si>
  <si>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</si>
  <si>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</si>
  <si>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</si>
  <si>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</si>
  <si>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</si>
  <si>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</si>
  <si>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</si>
  <si>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</si>
  <si>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</si>
  <si>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</si>
  <si>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</si>
  <si>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</si>
  <si>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</si>
  <si>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</si>
  <si>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</si>
  <si>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</si>
  <si>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</si>
  <si>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</si>
  <si>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</si>
  <si>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</si>
  <si>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</si>
  <si>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</si>
  <si>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</si>
  <si>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</si>
  <si>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</si>
  <si>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</si>
  <si>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</si>
  <si>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</si>
  <si>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</si>
  <si>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</si>
  <si>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</si>
  <si>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</si>
  <si>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</si>
  <si>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</si>
  <si>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</si>
  <si>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</si>
  <si>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</si>
  <si>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</si>
  <si>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</si>
  <si>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</si>
  <si>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</si>
  <si>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</si>
  <si>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</si>
  <si>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</si>
  <si>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</si>
  <si>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</si>
  <si>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</si>
  <si>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</si>
  <si>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</si>
  <si>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</si>
  <si>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</si>
  <si>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</si>
  <si>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</si>
  <si>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</si>
  <si>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</si>
  <si>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</si>
  <si>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</si>
  <si>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</si>
  <si>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</si>
  <si>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</si>
  <si>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</si>
  <si>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</si>
  <si>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</si>
  <si>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</si>
  <si>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</si>
  <si>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</si>
  <si>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</si>
  <si>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</si>
  <si>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</si>
  <si>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</si>
  <si>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</si>
  <si>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</si>
  <si>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</si>
  <si>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</si>
  <si>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</si>
  <si>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</si>
  <si>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</si>
  <si>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</si>
  <si>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</si>
  <si>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</si>
  <si>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</si>
  <si>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</si>
  <si>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</si>
  <si>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</si>
  <si>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</si>
  <si>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</si>
  <si>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</si>
  <si>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</si>
  <si>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</si>
  <si>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</si>
  <si>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</si>
  <si>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</si>
  <si>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</si>
  <si>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</si>
  <si>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</si>
  <si>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</si>
  <si>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</si>
  <si>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</si>
  <si>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</si>
  <si>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</si>
  <si>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</si>
  <si>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</si>
  <si>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</si>
  <si>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</si>
  <si>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</si>
  <si>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</si>
  <si>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</si>
  <si>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</si>
  <si>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</si>
  <si>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</si>
  <si>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</si>
  <si>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</si>
  <si>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</si>
  <si>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</si>
  <si>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</si>
  <si>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</si>
  <si>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</si>
  <si>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</si>
  <si>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</si>
  <si>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</si>
  <si>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</si>
  <si>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</si>
  <si>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</si>
  <si>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</si>
  <si>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</si>
  <si>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</si>
  <si>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</si>
  <si>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</si>
  <si>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</si>
  <si>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</si>
  <si>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</si>
  <si>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</si>
  <si>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</si>
  <si>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</si>
  <si>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</si>
  <si>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</si>
  <si>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</si>
  <si>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</si>
  <si>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</si>
  <si>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</si>
  <si>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</si>
  <si>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</si>
  <si>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</si>
  <si>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</si>
  <si>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</si>
  <si>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</si>
  <si>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</si>
  <si>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</si>
  <si>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</si>
  <si>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</si>
  <si>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</si>
  <si>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</si>
  <si>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</si>
  <si>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</si>
  <si>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</si>
  <si>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</si>
  <si>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</si>
  <si>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</si>
  <si>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</si>
  <si>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</si>
  <si>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</si>
  <si>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</si>
  <si>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</si>
  <si>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</si>
  <si>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</si>
  <si>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</si>
  <si>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</si>
  <si>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</si>
  <si>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</si>
  <si>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</si>
  <si>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</si>
  <si>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</si>
  <si>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</si>
  <si>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</si>
  <si>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</si>
  <si>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</si>
  <si>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</si>
  <si>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</si>
  <si>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</si>
  <si>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</si>
  <si>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</si>
  <si>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</si>
  <si>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</si>
  <si>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</si>
  <si>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</si>
  <si>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</si>
  <si>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</si>
  <si>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</si>
  <si>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</si>
  <si>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</si>
  <si>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</si>
  <si>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</si>
  <si>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</si>
  <si>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</si>
  <si>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</si>
  <si>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</si>
  <si>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</si>
  <si>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</si>
  <si>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</si>
  <si>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</si>
  <si>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</si>
  <si>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</si>
  <si>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</si>
  <si>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</si>
  <si>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</si>
  <si>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</si>
  <si>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</si>
  <si>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</si>
  <si>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</si>
  <si>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</si>
  <si>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</si>
  <si>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</si>
  <si>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</si>
  <si>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</si>
  <si>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</si>
  <si>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</si>
  <si>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</si>
  <si>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</si>
  <si>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</si>
  <si>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</si>
  <si>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</si>
  <si>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</si>
  <si>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</si>
  <si>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</si>
  <si>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</si>
  <si>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</si>
  <si>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</si>
  <si>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</si>
  <si>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</si>
  <si>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</si>
  <si>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</si>
  <si>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</si>
  <si>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</si>
  <si>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</si>
  <si>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</si>
  <si>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</si>
  <si>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</si>
  <si>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</si>
  <si>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</si>
  <si>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</si>
  <si>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</si>
  <si>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</si>
  <si>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</si>
  <si>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</si>
  <si>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</si>
  <si>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</si>
  <si>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</si>
  <si>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</si>
  <si>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</si>
  <si>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</si>
  <si>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</si>
  <si>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</si>
  <si>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</si>
  <si>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</si>
  <si>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</si>
  <si>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</si>
  <si>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</si>
  <si>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</si>
  <si>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</si>
  <si>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</si>
  <si>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</si>
  <si>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</si>
  <si>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</si>
  <si>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</si>
  <si>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</si>
  <si>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</si>
  <si>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</si>
  <si>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</si>
  <si>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</si>
  <si>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</si>
  <si>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</si>
  <si>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</si>
  <si>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</si>
  <si>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</si>
  <si>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</si>
  <si>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</si>
  <si>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</si>
  <si>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</si>
  <si>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</si>
  <si>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</si>
  <si>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</si>
  <si>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</si>
  <si>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</si>
  <si>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</si>
  <si>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</si>
  <si>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</si>
  <si>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</si>
  <si>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</si>
  <si>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</si>
  <si>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</si>
  <si>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</si>
  <si>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</si>
  <si>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</si>
  <si>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</si>
  <si>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</si>
  <si>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</si>
  <si>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</si>
  <si>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</si>
  <si>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</si>
  <si>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</si>
  <si>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</si>
  <si>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</si>
  <si>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</si>
  <si>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</si>
  <si>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</si>
  <si>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</si>
  <si>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</si>
  <si>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</si>
  <si>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</si>
  <si>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</si>
  <si>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</si>
  <si>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</si>
  <si>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</si>
  <si>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</si>
  <si>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</si>
  <si>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</si>
  <si>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</si>
  <si>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</si>
  <si>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</si>
  <si>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</si>
  <si>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</si>
  <si>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</si>
  <si>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</si>
  <si>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</si>
  <si>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</si>
  <si>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</si>
  <si>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</si>
  <si>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</si>
  <si>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</si>
  <si>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</si>
  <si>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</si>
  <si>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</si>
  <si>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</si>
  <si>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</si>
  <si>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</si>
  <si>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</si>
  <si>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</si>
  <si>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</si>
  <si>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</si>
  <si>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</si>
  <si>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</si>
  <si>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</si>
  <si>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</si>
  <si>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</si>
  <si>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</si>
  <si>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</si>
  <si>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</si>
  <si>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</si>
  <si>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</si>
  <si>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</si>
  <si>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</si>
  <si>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</si>
  <si>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</si>
  <si>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</si>
  <si>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</si>
  <si>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</si>
  <si>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</si>
  <si>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</si>
  <si>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</si>
  <si>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</si>
  <si>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</si>
  <si>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</si>
  <si>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</si>
  <si>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</si>
  <si>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</si>
  <si>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</si>
  <si>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</si>
  <si>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</si>
  <si>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</si>
  <si>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</si>
  <si>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</si>
  <si>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</si>
  <si>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</si>
  <si>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</si>
  <si>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</si>
  <si>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</si>
  <si>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</si>
  <si>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</si>
  <si>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</si>
  <si>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</si>
  <si>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</si>
  <si>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</si>
  <si>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</si>
  <si>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</si>
  <si>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</si>
  <si>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</si>
  <si>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</si>
  <si>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</si>
  <si>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</si>
  <si>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</si>
  <si>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</si>
  <si>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</si>
  <si>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</si>
  <si>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</si>
  <si>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</si>
  <si>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</si>
  <si>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</si>
  <si>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</si>
  <si>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</si>
  <si>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</si>
  <si>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</si>
  <si>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</si>
  <si>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</si>
  <si>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</si>
  <si>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</si>
  <si>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</si>
  <si>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</si>
  <si>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</si>
  <si>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</si>
  <si>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</si>
  <si>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</si>
  <si>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</si>
  <si>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</si>
  <si>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</si>
  <si>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</si>
  <si>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</si>
  <si>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</si>
  <si>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</si>
  <si>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</si>
  <si>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</si>
  <si>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</si>
  <si>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</si>
  <si>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</si>
  <si>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</si>
  <si>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</si>
  <si>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</si>
  <si>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</si>
  <si>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</si>
  <si>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</si>
  <si>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</si>
  <si>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</si>
  <si>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</si>
  <si>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</si>
  <si>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</si>
  <si>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</si>
  <si>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</si>
  <si>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</si>
  <si>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</si>
  <si>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</si>
  <si>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</si>
  <si>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</si>
  <si>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</si>
  <si>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</si>
  <si>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</si>
  <si>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</si>
  <si>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</si>
  <si>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</si>
  <si>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</si>
  <si>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</si>
  <si>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</si>
  <si>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</si>
  <si>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</si>
  <si>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</si>
  <si>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</si>
  <si>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</si>
  <si>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</si>
  <si>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</si>
  <si>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</si>
  <si>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</si>
  <si>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</si>
  <si>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</si>
  <si>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</si>
  <si>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</si>
  <si>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</si>
  <si>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</si>
  <si>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</si>
  <si>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</si>
  <si>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</si>
  <si>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</si>
  <si>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</si>
  <si>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</si>
  <si>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</si>
  <si>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</si>
  <si>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</si>
  <si>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</si>
  <si>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</si>
  <si>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</si>
  <si>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</si>
  <si>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</si>
  <si>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</si>
  <si>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</si>
  <si>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</si>
  <si>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</si>
  <si>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</si>
  <si>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</si>
  <si>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</si>
  <si>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</si>
  <si>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</si>
  <si>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</si>
  <si>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</si>
  <si>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</si>
  <si>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</si>
  <si>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</si>
  <si>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</si>
  <si>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</si>
  <si>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</si>
  <si>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</si>
  <si>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</si>
  <si>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</si>
  <si>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</si>
  <si>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</si>
  <si>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</si>
  <si>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</si>
  <si>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</si>
  <si>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</si>
  <si>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</si>
  <si>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</si>
  <si>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</si>
  <si>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</si>
  <si>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</si>
  <si>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</si>
  <si>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</si>
  <si>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</si>
  <si>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</si>
  <si>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</si>
  <si>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</si>
  <si>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</si>
  <si>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</si>
  <si>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</si>
  <si>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</si>
  <si>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</si>
  <si>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</si>
  <si>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</si>
  <si>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</si>
  <si>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</si>
  <si>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</si>
  <si>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</si>
  <si>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</si>
  <si>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</si>
  <si>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</si>
  <si>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</si>
  <si>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</si>
  <si>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</si>
  <si>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</si>
  <si>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</si>
  <si>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</si>
  <si>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</si>
  <si>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</si>
  <si>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</si>
  <si>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</si>
  <si>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</si>
  <si>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</si>
  <si>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</si>
  <si>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</si>
  <si>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</si>
  <si>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</si>
  <si>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</si>
  <si>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</si>
  <si>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</si>
  <si>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</si>
  <si>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</si>
  <si>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</si>
  <si>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</si>
  <si>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</si>
  <si>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</si>
  <si>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</si>
  <si>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</si>
  <si>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</si>
  <si>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</si>
  <si>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</si>
  <si>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</si>
  <si>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</si>
  <si>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</si>
  <si>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</si>
  <si>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</si>
  <si>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</si>
  <si>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</si>
  <si>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</si>
  <si>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</si>
  <si>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</si>
  <si>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</si>
  <si>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</si>
  <si>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</si>
  <si>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</si>
  <si>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</si>
  <si>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</si>
  <si>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</si>
  <si>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</si>
  <si>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</si>
  <si>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</si>
  <si>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</si>
  <si>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</si>
  <si>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</si>
  <si>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</si>
  <si>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</si>
  <si>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</si>
  <si>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</si>
  <si>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</si>
  <si>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</si>
  <si>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</si>
  <si>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</si>
  <si>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</si>
  <si>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</si>
  <si>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</si>
  <si>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</si>
  <si>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</si>
  <si>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</si>
  <si>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</si>
  <si>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</si>
  <si>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</si>
  <si>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</si>
  <si>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</si>
  <si>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</si>
  <si>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</si>
  <si>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</si>
  <si>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</si>
  <si>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</si>
  <si>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</si>
  <si>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</si>
  <si>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</si>
  <si>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</si>
  <si>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</si>
  <si>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</si>
  <si>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</si>
  <si>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</si>
  <si>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</si>
  <si>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</si>
  <si>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</si>
  <si>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</si>
  <si>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</si>
  <si>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</si>
  <si>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</si>
  <si>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</si>
  <si>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</si>
  <si>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</si>
  <si>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</si>
  <si>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</si>
  <si>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</si>
  <si>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</si>
  <si>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</si>
  <si>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</si>
  <si>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</si>
  <si>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</si>
  <si>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</si>
  <si>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</si>
  <si>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</si>
  <si>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</si>
  <si>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</si>
  <si>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</si>
  <si>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</si>
  <si>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</si>
  <si>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</si>
  <si>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</si>
  <si>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</si>
  <si>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</si>
  <si>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</si>
  <si>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</si>
  <si>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</si>
  <si>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</si>
  <si>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</si>
  <si>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</si>
  <si>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</si>
  <si>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</si>
  <si>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</si>
  <si>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</si>
  <si>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</si>
  <si>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</si>
  <si>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</si>
  <si>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</si>
  <si>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</si>
  <si>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</si>
  <si>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</si>
  <si>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</si>
  <si>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</si>
  <si>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</si>
  <si>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</si>
  <si>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</si>
  <si>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</si>
  <si>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</si>
  <si>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</si>
  <si>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</si>
  <si>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</si>
  <si>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</si>
  <si>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</si>
  <si>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</si>
  <si>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</si>
  <si>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</si>
  <si>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</si>
  <si>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</si>
  <si>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</si>
  <si>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</si>
  <si>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</si>
  <si>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</si>
  <si>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</si>
  <si>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</si>
  <si>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</si>
  <si>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</si>
  <si>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</si>
  <si>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</si>
  <si>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</si>
  <si>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</si>
  <si>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</si>
  <si>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</si>
  <si>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</si>
  <si>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</si>
  <si>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</si>
  <si>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</si>
  <si>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</si>
  <si>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</si>
  <si>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</si>
  <si>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</si>
  <si>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</si>
  <si>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</si>
  <si>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</si>
  <si>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</si>
  <si>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</si>
  <si>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</si>
  <si>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</si>
  <si>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</si>
  <si>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</si>
  <si>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</si>
  <si>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</si>
  <si>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</si>
  <si>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</si>
  <si>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</si>
  <si>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</si>
  <si>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</si>
  <si>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</si>
  <si>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</si>
  <si>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</si>
  <si>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</si>
  <si>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</si>
  <si>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</si>
  <si>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</si>
  <si>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</si>
  <si>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</si>
  <si>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</si>
  <si>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</si>
  <si>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</si>
  <si>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</si>
  <si>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</si>
  <si>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</si>
  <si>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</si>
  <si>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</si>
  <si>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</si>
  <si>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</si>
  <si>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</si>
  <si>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</si>
  <si>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</si>
  <si>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</si>
  <si>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</si>
  <si>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</si>
  <si>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</si>
  <si>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</si>
  <si>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</si>
  <si>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</si>
  <si>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</si>
  <si>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</si>
  <si>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</si>
  <si>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</si>
  <si>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</si>
  <si>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</si>
  <si>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</si>
  <si>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</si>
  <si>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</si>
  <si>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</si>
  <si>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</si>
  <si>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</si>
  <si>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</si>
  <si>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</si>
  <si>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</si>
  <si>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</si>
  <si>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</si>
  <si>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</si>
  <si>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</si>
  <si>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</si>
  <si>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</si>
  <si>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</si>
  <si>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</si>
  <si>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</si>
  <si>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</si>
  <si>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</si>
  <si>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</si>
  <si>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</si>
  <si>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</si>
  <si>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</si>
  <si>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</si>
  <si>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</si>
  <si>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</si>
  <si>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</si>
  <si>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</si>
  <si>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</si>
  <si>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</si>
  <si>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</si>
  <si>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</si>
  <si>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</si>
  <si>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</si>
  <si>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</si>
  <si>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</si>
  <si>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</si>
  <si>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</si>
  <si>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</si>
  <si>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</si>
  <si>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</si>
  <si>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</si>
  <si>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</si>
  <si>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</si>
  <si>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</si>
  <si>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</si>
  <si>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</si>
  <si>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</si>
  <si>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</si>
  <si>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</si>
  <si>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</si>
  <si>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</si>
  <si>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</si>
  <si>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</si>
  <si>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</si>
  <si>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</si>
  <si>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</si>
  <si>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</si>
  <si>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</si>
  <si>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</si>
  <si>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</si>
  <si>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</si>
  <si>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</si>
  <si>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</si>
  <si>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</si>
  <si>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</si>
  <si>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</si>
  <si>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</si>
  <si>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</si>
  <si>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</si>
  <si>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</si>
  <si>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</si>
  <si>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</si>
  <si>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</si>
  <si>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</si>
  <si>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</si>
  <si>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</si>
  <si>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</si>
  <si>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</si>
  <si>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</si>
  <si>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</si>
  <si>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</si>
  <si>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</si>
  <si>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</si>
  <si>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</si>
  <si>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</si>
  <si>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</si>
  <si>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</si>
  <si>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</si>
  <si>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</si>
  <si>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</si>
  <si>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</si>
  <si>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</si>
  <si>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</si>
  <si>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</si>
  <si>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</si>
  <si>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</si>
  <si>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</si>
  <si>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</si>
  <si>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</si>
  <si>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</si>
  <si>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</si>
  <si>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</si>
  <si>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</si>
  <si>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</si>
  <si>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</si>
  <si>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</si>
  <si>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</si>
  <si>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</si>
  <si>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</si>
  <si>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</si>
  <si>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</si>
  <si>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</si>
  <si>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</si>
  <si>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</si>
  <si>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</si>
  <si>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</si>
  <si>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</si>
  <si>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</si>
  <si>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</si>
  <si>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</si>
  <si>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</si>
  <si>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</si>
  <si>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</si>
  <si>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</si>
  <si>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</si>
  <si>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</si>
  <si>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</si>
  <si>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</si>
  <si>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</si>
  <si>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</si>
  <si>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</si>
  <si>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</si>
  <si>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</si>
  <si>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</si>
  <si>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</si>
  <si>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</si>
  <si>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</si>
  <si>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</si>
  <si>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</si>
  <si>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</si>
  <si>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</si>
  <si>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</si>
  <si>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</si>
  <si>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</si>
  <si>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</si>
  <si>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</si>
  <si>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</si>
  <si>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</si>
  <si>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</si>
  <si>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</si>
  <si>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</si>
  <si>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</si>
  <si>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</si>
  <si>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</si>
  <si>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</si>
  <si>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</si>
  <si>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</si>
  <si>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</si>
  <si>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</si>
  <si>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</si>
  <si>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</si>
  <si>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</si>
  <si>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</si>
  <si>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</si>
  <si>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</si>
  <si>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</si>
  <si>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</si>
  <si>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</si>
  <si>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</si>
  <si>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</si>
  <si>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</si>
  <si>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</si>
  <si>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</si>
  <si>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</si>
  <si>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</si>
  <si>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</si>
  <si>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</si>
  <si>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</si>
  <si>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</si>
  <si>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</si>
  <si>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</si>
  <si>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</si>
  <si>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</si>
  <si>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</si>
  <si>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</si>
  <si>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</si>
  <si>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</si>
  <si>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</si>
  <si>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</si>
  <si>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</si>
  <si>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</si>
  <si>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</si>
  <si>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</si>
  <si>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</si>
  <si>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</si>
  <si>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</si>
  <si>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</si>
  <si>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</si>
  <si>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</si>
  <si>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</si>
  <si>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</si>
  <si>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</si>
  <si>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</si>
  <si>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</si>
  <si>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</si>
  <si>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</si>
  <si>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</si>
  <si>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</si>
  <si>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</si>
  <si>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</si>
  <si>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</si>
  <si>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</si>
  <si>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</si>
  <si>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</si>
  <si>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</si>
  <si>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</si>
  <si>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</si>
  <si>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</si>
  <si>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</si>
  <si>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</si>
  <si>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</si>
  <si>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</si>
  <si>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</si>
  <si>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</si>
  <si>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</si>
  <si>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</si>
  <si>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</si>
  <si>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</si>
  <si>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</si>
  <si>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</si>
  <si>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</si>
  <si>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</si>
  <si>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</si>
  <si>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</si>
  <si>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</si>
  <si>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</si>
  <si>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</si>
  <si>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</si>
  <si>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</si>
  <si>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</si>
  <si>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</si>
  <si>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</si>
  <si>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</si>
  <si>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</si>
  <si>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</si>
  <si>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</si>
  <si>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</si>
  <si>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</si>
  <si>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</si>
  <si>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</si>
  <si>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</si>
  <si>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</si>
  <si>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</si>
  <si>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</si>
  <si>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</si>
  <si>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</si>
  <si>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</si>
  <si>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</si>
  <si>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</si>
  <si>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</si>
  <si>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</si>
  <si>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</si>
  <si>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</si>
  <si>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</si>
  <si>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</si>
  <si>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</si>
  <si>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</si>
  <si>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</si>
  <si>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</si>
  <si>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</si>
  <si>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</si>
  <si>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</si>
  <si>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</si>
  <si>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</si>
  <si>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</si>
  <si>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</si>
  <si>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</si>
  <si>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</si>
  <si>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</si>
  <si>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</si>
  <si>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</si>
  <si>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</si>
  <si>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</si>
  <si>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</si>
  <si>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</si>
  <si>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</si>
  <si>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</si>
  <si>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</si>
  <si>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</si>
  <si>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</si>
  <si>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</si>
  <si>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</si>
  <si>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</si>
  <si>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</si>
  <si>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</si>
  <si>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</si>
  <si>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</si>
  <si>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</si>
  <si>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</si>
  <si>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</si>
  <si>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</si>
  <si>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</si>
  <si>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</si>
  <si>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</si>
  <si>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</si>
  <si>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</si>
  <si>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</si>
  <si>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</si>
  <si>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</si>
  <si>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</si>
  <si>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</si>
  <si>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</si>
  <si>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</si>
  <si>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</si>
  <si>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</si>
  <si>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</si>
  <si>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</si>
  <si>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</si>
  <si>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</si>
  <si>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</si>
  <si>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</si>
  <si>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</si>
  <si>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</si>
  <si>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</si>
  <si>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</si>
  <si>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</si>
  <si>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</si>
  <si>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</si>
  <si>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</si>
  <si>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</si>
  <si>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</si>
  <si>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</si>
  <si>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</si>
  <si>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</si>
  <si>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</si>
  <si>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</si>
  <si>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</si>
  <si>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</si>
  <si>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</si>
  <si>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</si>
  <si>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</si>
  <si>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</si>
  <si>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</si>
  <si>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</si>
  <si>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</si>
  <si>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</si>
  <si>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</si>
  <si>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</si>
  <si>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</si>
  <si>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</si>
  <si>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</si>
  <si>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</si>
  <si>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</si>
  <si>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</si>
  <si>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</si>
  <si>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</si>
  <si>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</si>
  <si>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</si>
  <si>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</si>
  <si>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</si>
  <si>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</si>
  <si>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</si>
  <si>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</si>
  <si>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</si>
  <si>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</si>
  <si>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</si>
  <si>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</si>
  <si>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</si>
  <si>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</si>
  <si>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</si>
  <si>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</si>
  <si>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</si>
  <si>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</si>
  <si>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</si>
  <si>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</si>
  <si>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</si>
  <si>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</si>
  <si>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</si>
  <si>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</si>
  <si>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</si>
  <si>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</si>
  <si>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</si>
  <si>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</si>
  <si>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</si>
  <si>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</si>
  <si>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</si>
  <si>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</si>
  <si>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</si>
  <si>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</si>
  <si>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</si>
  <si>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</si>
  <si>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</si>
  <si>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</si>
  <si>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</si>
  <si>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</si>
  <si>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</si>
  <si>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</si>
  <si>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</si>
  <si>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</si>
  <si>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</si>
  <si>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</si>
  <si>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</si>
  <si>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</si>
  <si>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</si>
  <si>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</si>
  <si>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</si>
  <si>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</si>
  <si>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</si>
  <si>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</si>
  <si>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</si>
  <si>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</si>
  <si>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</si>
  <si>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</si>
  <si>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</si>
  <si>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</si>
  <si>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</si>
  <si>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</si>
  <si>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</si>
  <si>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</si>
  <si>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</si>
  <si>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</si>
  <si>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</si>
  <si>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</si>
  <si>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</si>
  <si>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</si>
  <si>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</si>
  <si>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</si>
  <si>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</si>
  <si>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</si>
  <si>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</si>
  <si>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</si>
  <si>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</si>
  <si>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</si>
  <si>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</si>
  <si>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</si>
  <si>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</si>
  <si>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</si>
  <si>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</si>
  <si>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</si>
  <si>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</si>
  <si>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</si>
  <si>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</si>
  <si>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</si>
  <si>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</si>
  <si>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</si>
  <si>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</si>
  <si>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</si>
  <si>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</si>
  <si>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</si>
  <si>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</si>
  <si>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</si>
  <si>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</si>
  <si>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</si>
  <si>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</si>
  <si>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</si>
  <si>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</si>
  <si>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</si>
  <si>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</si>
  <si>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</si>
  <si>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</si>
  <si>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</si>
  <si>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</si>
  <si>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</si>
  <si>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</si>
  <si>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</si>
  <si>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</si>
  <si>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</si>
  <si>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</si>
  <si>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</si>
  <si>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</si>
  <si>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</si>
  <si>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</si>
  <si>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</si>
  <si>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</si>
  <si>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</si>
  <si>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</si>
  <si>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</si>
  <si>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</si>
  <si>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</si>
  <si>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</si>
  <si>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</si>
  <si>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</si>
  <si>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</si>
  <si>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</si>
  <si>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</si>
  <si>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</si>
  <si>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</si>
  <si>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</si>
  <si>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</si>
  <si>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</si>
  <si>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</si>
  <si>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</si>
  <si>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</si>
  <si>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</si>
  <si>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</si>
  <si>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</si>
  <si>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</si>
  <si>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</si>
  <si>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</si>
  <si>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</si>
  <si>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</si>
  <si>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</si>
  <si>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</si>
  <si>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</si>
  <si>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</si>
  <si>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</si>
  <si>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</si>
  <si>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</si>
  <si>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</si>
  <si>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</si>
  <si>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</si>
  <si>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</si>
  <si>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</si>
  <si>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</si>
  <si>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</si>
  <si>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</si>
  <si>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</si>
  <si>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</si>
  <si>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</si>
  <si>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</si>
  <si>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</si>
  <si>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</si>
  <si>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</si>
  <si>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</si>
  <si>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</si>
  <si>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</si>
  <si>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</si>
  <si>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</si>
  <si>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</si>
  <si>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</si>
  <si>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</si>
  <si>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</si>
  <si>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</si>
  <si>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</si>
  <si>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</si>
  <si>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</si>
  <si>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</si>
  <si>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</si>
  <si>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</si>
  <si>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</si>
  <si>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</si>
  <si>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</si>
  <si>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</si>
  <si>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</si>
  <si>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</si>
  <si>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</si>
  <si>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</si>
  <si>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</si>
  <si>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</si>
  <si>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</si>
  <si>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</si>
  <si>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</si>
  <si>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</si>
  <si>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</si>
  <si>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</si>
  <si>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</si>
  <si>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</si>
  <si>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</si>
  <si>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</si>
  <si>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</si>
  <si>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</si>
  <si>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</si>
  <si>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</si>
  <si>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</si>
  <si>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</si>
  <si>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</si>
  <si>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</si>
  <si>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</si>
  <si>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</si>
  <si>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</si>
  <si>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</si>
  <si>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</si>
  <si>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</si>
  <si>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</si>
  <si>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</si>
  <si>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</si>
  <si>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</si>
  <si>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</si>
  <si>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</si>
  <si>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</si>
  <si>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</si>
  <si>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</si>
  <si>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</si>
  <si>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</si>
  <si>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</si>
  <si>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</si>
  <si>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</si>
  <si>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</si>
  <si>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</si>
  <si>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</si>
  <si>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</si>
  <si>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</si>
  <si>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</si>
  <si>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</si>
  <si>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</si>
  <si>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</si>
  <si>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</si>
  <si>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</si>
  <si>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</si>
  <si>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</si>
  <si>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</si>
  <si>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</si>
  <si>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</si>
  <si>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</si>
  <si>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</si>
  <si>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</si>
  <si>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</si>
  <si>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</si>
  <si>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</si>
  <si>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</si>
  <si>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</si>
  <si>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</si>
  <si>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</si>
  <si>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</si>
  <si>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</si>
  <si>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</si>
  <si>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</si>
  <si>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</si>
  <si>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</si>
  <si>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</si>
  <si>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</si>
  <si>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</si>
  <si>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</si>
  <si>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</si>
  <si>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</si>
  <si>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</si>
  <si>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</si>
  <si>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</si>
  <si>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</si>
  <si>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</si>
  <si>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</si>
  <si>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</si>
  <si>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</si>
  <si>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</si>
  <si>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</si>
  <si>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</si>
  <si>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</si>
  <si>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</si>
  <si>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</si>
  <si>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</si>
  <si>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</si>
  <si>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</si>
  <si>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</si>
  <si>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</si>
  <si>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</si>
  <si>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</si>
  <si>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</si>
  <si>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</si>
  <si>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</si>
  <si>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</si>
  <si>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</si>
  <si>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</si>
  <si>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</si>
  <si>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</si>
  <si>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</si>
  <si>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</si>
  <si>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</si>
  <si>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</si>
  <si>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</si>
  <si>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</si>
  <si>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</si>
  <si>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</si>
  <si>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</si>
  <si>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</si>
  <si>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</si>
  <si>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</si>
  <si>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</si>
  <si>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</si>
  <si>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</si>
  <si>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</si>
  <si>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</si>
  <si>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</si>
  <si>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</si>
  <si>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</si>
  <si>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</si>
  <si>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</si>
  <si>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</si>
  <si>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</si>
  <si>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</si>
  <si>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</si>
  <si>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</si>
  <si>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</si>
  <si>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</si>
  <si>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</si>
  <si>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</si>
  <si>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</si>
  <si>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</si>
  <si>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</si>
  <si>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</si>
  <si>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</si>
  <si>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</si>
  <si>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</si>
  <si>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</si>
  <si>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</si>
  <si>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</si>
  <si>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</si>
  <si>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</si>
  <si>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</si>
  <si>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</si>
  <si>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</si>
  <si>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</si>
  <si>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</si>
  <si>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</si>
  <si>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</si>
  <si>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</si>
  <si>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</si>
  <si>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</si>
  <si>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</si>
  <si>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</si>
  <si>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</si>
  <si>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</si>
  <si>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</si>
  <si>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</si>
  <si>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</si>
  <si>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</si>
  <si>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</si>
  <si>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</si>
  <si>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</si>
  <si>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</si>
  <si>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</si>
  <si>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</si>
  <si>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</si>
  <si>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</si>
  <si>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</si>
  <si>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</si>
  <si>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</si>
  <si>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</si>
  <si>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</si>
  <si>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</si>
  <si>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</si>
  <si>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</si>
  <si>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</si>
  <si>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</si>
  <si>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</si>
  <si>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</si>
  <si>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</si>
  <si>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</si>
  <si>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</si>
  <si>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</si>
  <si>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</si>
  <si>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</si>
  <si>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</si>
  <si>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</si>
  <si>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</si>
  <si>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</si>
  <si>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</si>
  <si>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</si>
  <si>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</si>
  <si>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</si>
  <si>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</si>
  <si>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</si>
  <si>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</si>
  <si>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</si>
  <si>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</si>
  <si>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</si>
  <si>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</si>
  <si>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</si>
  <si>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</si>
  <si>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</si>
  <si>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</si>
  <si>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</si>
  <si>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</si>
  <si>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</si>
  <si>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</si>
  <si>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</si>
  <si>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</si>
  <si>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</si>
  <si>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</si>
  <si>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</si>
  <si>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</si>
  <si>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</si>
  <si>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</si>
  <si>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</si>
  <si>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</si>
  <si>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</si>
  <si>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</si>
  <si>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</si>
  <si>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</si>
  <si>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</si>
  <si>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</si>
  <si>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</si>
  <si>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</si>
  <si>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</si>
  <si>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</si>
  <si>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</si>
  <si>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</si>
  <si>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</si>
  <si>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</si>
  <si>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</si>
  <si>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</si>
  <si>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</si>
  <si>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</si>
  <si>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</si>
  <si>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</si>
  <si>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</si>
  <si>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</si>
  <si>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</si>
  <si>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</si>
  <si>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</si>
  <si>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</si>
  <si>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</si>
  <si>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</si>
  <si>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</si>
  <si>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</si>
  <si>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</si>
  <si>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</si>
  <si>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</si>
  <si>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</si>
  <si>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</si>
  <si>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</si>
  <si>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</si>
  <si>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</si>
  <si>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</si>
  <si>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</si>
  <si>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</si>
  <si>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</si>
  <si>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</si>
  <si>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</si>
  <si>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</si>
  <si>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</si>
  <si>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</si>
  <si>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</si>
  <si>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</si>
  <si>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</si>
  <si>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</si>
  <si>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</si>
  <si>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</si>
  <si>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</si>
  <si>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</si>
  <si>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</si>
  <si>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</si>
  <si>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</si>
  <si>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</si>
  <si>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</si>
  <si>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</si>
  <si>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</si>
  <si>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</si>
  <si>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</si>
  <si>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</si>
  <si>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</si>
  <si>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</si>
  <si>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</si>
  <si>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</si>
  <si>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</si>
  <si>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</si>
  <si>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</si>
  <si>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</si>
  <si>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</si>
  <si>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</si>
  <si>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</si>
  <si>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</si>
  <si>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</si>
  <si>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</si>
  <si>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</si>
  <si>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</si>
  <si>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</si>
  <si>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</si>
  <si>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</si>
  <si>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</si>
  <si>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</si>
  <si>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</si>
  <si>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</si>
  <si>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</si>
  <si>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</si>
  <si>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</si>
  <si>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</si>
  <si>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</si>
  <si>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</si>
  <si>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</si>
  <si>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</si>
  <si>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</si>
  <si>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</si>
  <si>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</si>
  <si>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</si>
  <si>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</si>
  <si>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</si>
  <si>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</si>
  <si>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</si>
  <si>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</si>
  <si>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</si>
  <si>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</si>
  <si>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</si>
  <si>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</si>
  <si>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</si>
  <si>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</si>
  <si>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</si>
  <si>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</si>
  <si>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</si>
  <si>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</si>
  <si>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</si>
  <si>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</si>
  <si>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</si>
  <si>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</si>
  <si>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</si>
  <si>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</si>
  <si>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</si>
  <si>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</si>
  <si>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</si>
  <si>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</si>
  <si>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</si>
  <si>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</si>
  <si>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</si>
  <si>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</si>
  <si>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</si>
  <si>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</si>
  <si>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</si>
  <si>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</si>
  <si>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</si>
  <si>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</si>
  <si>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</si>
  <si>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</si>
  <si>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</si>
  <si>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</si>
  <si>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</si>
  <si>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</si>
  <si>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</si>
  <si>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</si>
  <si>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</si>
  <si>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</si>
  <si>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</si>
  <si>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</si>
  <si>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</si>
  <si>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</si>
  <si>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</si>
  <si>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</si>
  <si>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</si>
  <si>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</si>
  <si>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</si>
  <si>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</si>
  <si>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</si>
  <si>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</si>
  <si>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</si>
  <si>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</si>
  <si>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</si>
  <si>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</si>
  <si>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</si>
  <si>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</si>
  <si>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</si>
  <si>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</si>
  <si>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</si>
  <si>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</si>
  <si>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</si>
  <si>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</si>
  <si>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</si>
  <si>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</si>
  <si>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</si>
  <si>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</si>
  <si>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</si>
  <si>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</si>
  <si>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</si>
  <si>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</si>
  <si>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</si>
  <si>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</si>
  <si>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</si>
  <si>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</si>
  <si>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</si>
  <si>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</si>
  <si>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</si>
  <si>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</si>
  <si>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</si>
  <si>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</si>
  <si>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</si>
  <si>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</si>
  <si>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</si>
  <si>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</si>
  <si>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</si>
  <si>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</si>
  <si>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</si>
  <si>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</si>
  <si>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</si>
  <si>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</si>
  <si>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</si>
  <si>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</si>
  <si>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</si>
  <si>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</si>
  <si>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</si>
  <si>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</si>
  <si>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</si>
  <si>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</si>
  <si>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</si>
  <si>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</si>
  <si>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</si>
  <si>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</si>
  <si>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</si>
  <si>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</si>
  <si>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</si>
  <si>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</si>
  <si>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</si>
  <si>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</si>
  <si>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</si>
  <si>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</si>
  <si>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</si>
  <si>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</si>
  <si>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</si>
  <si>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</si>
  <si>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</si>
  <si>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</si>
  <si>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</si>
  <si>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</si>
  <si>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</si>
  <si>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</si>
  <si>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</si>
  <si>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</si>
  <si>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</si>
  <si>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</si>
  <si>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</si>
  <si>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</si>
  <si>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</si>
  <si>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</si>
  <si>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</si>
  <si>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</si>
  <si>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</si>
  <si>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</si>
  <si>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</si>
  <si>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</si>
  <si>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</si>
  <si>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</si>
  <si>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</si>
  <si>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</si>
  <si>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</si>
  <si>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</si>
  <si>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</si>
  <si>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</si>
  <si>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</si>
  <si>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</si>
  <si>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</si>
  <si>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</si>
  <si>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</si>
  <si>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</si>
  <si>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</si>
  <si>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</si>
  <si>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</si>
  <si>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</si>
  <si>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</si>
  <si>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</si>
  <si>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</si>
  <si>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</si>
  <si>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</si>
  <si>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</si>
  <si>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</si>
  <si>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</si>
  <si>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</si>
  <si>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</si>
  <si>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</si>
  <si>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</si>
  <si>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</si>
  <si>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</si>
  <si>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</si>
  <si>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</si>
  <si>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</si>
  <si>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</si>
  <si>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</si>
  <si>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</si>
  <si>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</si>
  <si>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</si>
  <si>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</si>
  <si>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</si>
  <si>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</si>
  <si>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</si>
  <si>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</si>
  <si>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</si>
  <si>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</si>
  <si>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</si>
  <si>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</si>
  <si>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</si>
  <si>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</si>
  <si>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</si>
  <si>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</si>
  <si>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</si>
  <si>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</si>
  <si>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</si>
  <si>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</si>
  <si>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</si>
  <si>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</si>
  <si>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</si>
  <si>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</si>
  <si>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</si>
  <si>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</si>
  <si>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</si>
  <si>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</si>
  <si>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</si>
  <si>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</si>
  <si>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</si>
  <si>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</si>
  <si>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</si>
  <si>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</si>
  <si>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</si>
  <si>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</si>
  <si>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</si>
  <si>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</si>
  <si>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</si>
  <si>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</si>
  <si>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</si>
  <si>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</si>
  <si>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</si>
  <si>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</si>
  <si>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</si>
  <si>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</si>
  <si>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</si>
  <si>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</si>
  <si>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</si>
  <si>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</si>
  <si>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</si>
  <si>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</si>
  <si>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</si>
  <si>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</si>
  <si>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</si>
  <si>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</si>
  <si>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</si>
  <si>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</si>
  <si>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</si>
  <si>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</si>
  <si>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</si>
  <si>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</si>
  <si>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</si>
  <si>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</si>
  <si>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</si>
  <si>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</si>
  <si>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</si>
  <si>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</si>
  <si>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</si>
  <si>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</si>
  <si>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</si>
  <si>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</si>
  <si>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</si>
  <si>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</si>
  <si>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</si>
  <si>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</si>
  <si>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</si>
  <si>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</si>
  <si>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</si>
  <si>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</si>
  <si>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</si>
  <si>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</si>
  <si>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</si>
  <si>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</si>
  <si>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</si>
  <si>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</si>
  <si>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</si>
  <si>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</si>
  <si>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</si>
  <si>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</si>
  <si>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</si>
  <si>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</si>
  <si>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</si>
  <si>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</si>
  <si>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</si>
  <si>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</si>
  <si>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</si>
  <si>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</si>
  <si>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</si>
  <si>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</si>
  <si>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</si>
  <si>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</si>
  <si>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</si>
  <si>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</si>
  <si>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</si>
  <si>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</si>
  <si>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</si>
  <si>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</si>
  <si>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</si>
  <si>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</si>
  <si>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</si>
  <si>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</si>
  <si>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</si>
  <si>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</si>
  <si>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</si>
  <si>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</si>
  <si>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</si>
  <si>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</si>
  <si>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</si>
  <si>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</si>
  <si>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</si>
  <si>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</si>
  <si>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</si>
  <si>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</si>
  <si>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</si>
  <si>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</si>
  <si>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</si>
  <si>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</si>
  <si>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</si>
  <si>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</si>
  <si>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</si>
  <si>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</si>
  <si>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</si>
  <si>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</si>
  <si>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</si>
  <si>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</si>
  <si>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</si>
  <si>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</si>
  <si>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</si>
  <si>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</si>
  <si>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</si>
  <si>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</si>
  <si>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</si>
  <si>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</si>
  <si>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</si>
  <si>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</si>
  <si>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</si>
  <si>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</si>
  <si>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</si>
  <si>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</si>
  <si>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</si>
  <si>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</si>
  <si>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</si>
  <si>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</si>
  <si>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</si>
  <si>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</si>
  <si>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</si>
  <si>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</si>
  <si>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</si>
  <si>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</si>
  <si>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</si>
  <si>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</si>
  <si>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</si>
  <si>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</si>
  <si>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</si>
  <si>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</si>
  <si>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</si>
  <si>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</si>
  <si>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</si>
  <si>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</si>
  <si>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</si>
  <si>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</si>
  <si>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</si>
  <si>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</si>
  <si>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</si>
  <si>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</si>
  <si>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</si>
  <si>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</si>
  <si>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</si>
  <si>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</si>
  <si>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</si>
  <si>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</si>
  <si>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</si>
  <si>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</si>
  <si>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</si>
  <si>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</si>
  <si>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</si>
  <si>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</si>
  <si>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</si>
  <si>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</si>
  <si>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</si>
  <si>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</si>
  <si>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</si>
  <si>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</si>
  <si>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</si>
  <si>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</si>
  <si>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</si>
  <si>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</si>
  <si>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</si>
  <si>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</si>
  <si>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</si>
  <si>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</si>
  <si>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</si>
  <si>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</si>
  <si>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</si>
  <si>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</si>
  <si>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</si>
  <si>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</si>
  <si>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</si>
  <si>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</si>
  <si>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</si>
  <si>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</si>
  <si>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</si>
  <si>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</si>
  <si>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</si>
  <si>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</si>
  <si>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</si>
  <si>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</si>
  <si>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</si>
  <si>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</si>
  <si>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</si>
  <si>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</si>
  <si>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</si>
  <si>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</si>
  <si>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</si>
  <si>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</si>
  <si>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</si>
  <si>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</si>
  <si>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</si>
  <si>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</si>
  <si>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</si>
  <si>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</si>
  <si>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</si>
  <si>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</si>
  <si>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</si>
  <si>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</si>
  <si>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</si>
  <si>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</si>
  <si>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</si>
  <si>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</si>
  <si>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</si>
  <si>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</si>
  <si>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</si>
  <si>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</si>
  <si>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</si>
  <si>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</si>
  <si>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</si>
  <si>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</si>
  <si>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</si>
  <si>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</si>
  <si>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</si>
  <si>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</si>
  <si>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</si>
  <si>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</si>
  <si>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</si>
  <si>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</si>
  <si>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</si>
  <si>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</si>
  <si>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</si>
  <si>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</si>
  <si>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</si>
  <si>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</si>
  <si>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</si>
  <si>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</si>
  <si>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</si>
  <si>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</si>
  <si>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</si>
  <si>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</si>
  <si>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</si>
  <si>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</si>
  <si>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</si>
  <si>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</si>
  <si>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</si>
  <si>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</si>
  <si>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</si>
  <si>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</si>
  <si>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</si>
  <si>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</si>
  <si>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</si>
  <si>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</si>
  <si>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</si>
  <si>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</si>
  <si>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</si>
  <si>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</si>
  <si>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</si>
  <si>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</si>
  <si>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</si>
  <si>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</si>
  <si>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</si>
  <si>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</si>
  <si>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</si>
  <si>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</si>
  <si>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</si>
  <si>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</si>
  <si>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</si>
  <si>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</si>
  <si>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</si>
  <si>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</si>
  <si>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</si>
  <si>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</si>
  <si>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</si>
  <si>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</si>
  <si>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</si>
  <si>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</si>
  <si>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</si>
  <si>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</si>
  <si>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</si>
  <si>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</si>
  <si>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</si>
  <si>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</si>
  <si>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</si>
  <si>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</si>
  <si>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</si>
  <si>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</si>
  <si>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</si>
  <si>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</si>
  <si>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</si>
  <si>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</si>
  <si>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</si>
  <si>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</si>
  <si>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</si>
  <si>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</si>
  <si>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</si>
  <si>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</si>
  <si>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</si>
  <si>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</si>
  <si>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</si>
  <si>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</si>
  <si>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</si>
  <si>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</si>
  <si>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</si>
  <si>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</si>
  <si>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</si>
  <si>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</si>
  <si>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</si>
  <si>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</si>
  <si>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</si>
  <si>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</si>
  <si>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</si>
  <si>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</si>
  <si>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</si>
  <si>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</si>
  <si>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</si>
  <si>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</si>
  <si>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</si>
  <si>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</si>
  <si>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</si>
  <si>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</si>
  <si>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</si>
  <si>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</si>
  <si>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</si>
  <si>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</si>
  <si>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</si>
  <si>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</si>
  <si>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</si>
  <si>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</si>
  <si>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</si>
  <si>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</si>
  <si>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</si>
  <si>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</si>
  <si>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</si>
  <si>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</si>
  <si>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</si>
  <si>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</si>
  <si>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</si>
  <si>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</si>
  <si>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</si>
  <si>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</si>
  <si>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</si>
  <si>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</si>
  <si>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</si>
  <si>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</si>
  <si>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</si>
  <si>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</si>
  <si>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</si>
  <si>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</si>
  <si>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</si>
  <si>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</si>
  <si>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</si>
  <si>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</si>
  <si>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</si>
  <si>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</si>
  <si>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</si>
  <si>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</si>
  <si>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</si>
  <si>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</si>
  <si>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</si>
  <si>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</si>
  <si>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</si>
  <si>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</si>
  <si>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</si>
  <si>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</si>
  <si>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</si>
  <si>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</si>
  <si>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</si>
  <si>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</si>
  <si>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</si>
  <si>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</si>
  <si>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</si>
  <si>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</si>
  <si>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</si>
  <si>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</si>
  <si>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</si>
  <si>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</si>
  <si>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</si>
  <si>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</si>
  <si>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</si>
  <si>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</si>
  <si>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</si>
  <si>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</si>
  <si>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</si>
  <si>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</si>
  <si>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</si>
  <si>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</si>
  <si>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</si>
  <si>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</si>
  <si>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</si>
  <si>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</si>
  <si>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</si>
  <si>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</si>
  <si>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</si>
  <si>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</si>
  <si>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</si>
  <si>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</si>
  <si>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</si>
  <si>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</si>
  <si>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</si>
  <si>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</si>
  <si>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</si>
  <si>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</si>
  <si>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</si>
  <si>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</si>
  <si>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</si>
  <si>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</si>
  <si>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</si>
  <si>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</si>
  <si>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</si>
  <si>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</si>
  <si>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</si>
  <si>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</si>
  <si>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</si>
  <si>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</si>
  <si>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</si>
  <si>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</si>
  <si>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</si>
  <si>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</si>
  <si>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</si>
  <si>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</si>
  <si>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</si>
  <si>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</si>
  <si>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</si>
  <si>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</si>
  <si>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</si>
  <si>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</si>
  <si>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</si>
  <si>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</si>
  <si>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</si>
  <si>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</si>
  <si>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</si>
  <si>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</si>
  <si>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</si>
  <si>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</si>
  <si>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</si>
  <si>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</si>
  <si>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</si>
  <si>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</si>
  <si>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</si>
  <si>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</si>
  <si>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</si>
  <si>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</si>
  <si>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</si>
  <si>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</si>
  <si>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</si>
  <si>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</si>
  <si>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</si>
  <si>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</si>
  <si>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</si>
  <si>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</si>
  <si>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</si>
  <si>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</si>
  <si>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</si>
  <si>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</si>
  <si>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</si>
  <si>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</si>
  <si>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</si>
  <si>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</si>
  <si>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</si>
  <si>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</si>
  <si>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</si>
  <si>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</si>
  <si>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</si>
  <si>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</si>
  <si>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</si>
  <si>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</si>
  <si>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</si>
  <si>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</si>
  <si>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</si>
  <si>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</si>
  <si>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</si>
  <si>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</si>
  <si>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</si>
  <si>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</si>
  <si>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</si>
  <si>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</si>
  <si>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</si>
  <si>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</si>
  <si>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</si>
  <si>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</si>
  <si>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</si>
  <si>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</si>
  <si>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</si>
  <si>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</si>
  <si>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</si>
  <si>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</si>
  <si>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</si>
  <si>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</si>
  <si>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</si>
  <si>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</si>
  <si>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</si>
  <si>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</si>
  <si>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</si>
  <si>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</si>
  <si>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</si>
  <si>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</si>
  <si>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</si>
  <si>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</si>
  <si>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</si>
  <si>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</si>
  <si>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</si>
  <si>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</si>
  <si>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</si>
  <si>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</si>
  <si>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</si>
  <si>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</si>
  <si>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</si>
  <si>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</si>
  <si>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</si>
  <si>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</si>
  <si>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</si>
  <si>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</si>
  <si>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</si>
  <si>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</si>
  <si>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</si>
  <si>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</si>
  <si>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</si>
  <si>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</si>
  <si>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</si>
  <si>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</si>
  <si>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</si>
  <si>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</si>
  <si>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</si>
  <si>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</si>
  <si>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</si>
  <si>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</si>
  <si>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</si>
  <si>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</si>
  <si>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</si>
  <si>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</si>
  <si>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</si>
  <si>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</si>
  <si>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</si>
  <si>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</si>
  <si>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</si>
  <si>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</si>
  <si>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</si>
  <si>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</si>
  <si>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</si>
  <si>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</si>
  <si>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</si>
  <si>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</si>
  <si>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</si>
  <si>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</si>
  <si>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</si>
  <si>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</si>
  <si>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</si>
  <si>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</si>
  <si>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</si>
  <si>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</si>
  <si>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</si>
  <si>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</si>
  <si>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</si>
  <si>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</si>
  <si>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</si>
  <si>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</si>
  <si>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</si>
  <si>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</si>
  <si>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</si>
  <si>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</si>
  <si>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</si>
  <si>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</si>
  <si>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</si>
  <si>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</si>
  <si>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</si>
  <si>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</si>
  <si>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</si>
  <si>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</si>
  <si>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</si>
  <si>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</si>
  <si>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</si>
  <si>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</si>
  <si>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</si>
  <si>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</si>
  <si>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</si>
  <si>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</si>
  <si>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</si>
  <si>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</si>
  <si>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</si>
  <si>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</si>
  <si>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</si>
  <si>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</si>
  <si>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</si>
  <si>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</si>
  <si>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</si>
  <si>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</si>
  <si>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</si>
  <si>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</si>
  <si>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</si>
  <si>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</si>
  <si>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</si>
  <si>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</si>
  <si>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</si>
  <si>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</si>
  <si>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</si>
  <si>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</si>
  <si>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</si>
  <si>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</si>
  <si>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</si>
  <si>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</si>
  <si>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</si>
  <si>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</si>
  <si>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</si>
  <si>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</si>
  <si>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</si>
  <si>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</si>
  <si>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</si>
  <si>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</si>
  <si>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</si>
  <si>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</si>
  <si>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</si>
  <si>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</si>
  <si>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</si>
  <si>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</si>
  <si>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</si>
  <si>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</si>
  <si>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</si>
  <si>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</si>
  <si>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</si>
  <si>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</si>
  <si>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</si>
  <si>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</si>
  <si>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</si>
  <si>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</si>
  <si>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</si>
  <si>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</si>
  <si>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</si>
  <si>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</si>
  <si>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</si>
  <si>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</si>
  <si>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</si>
  <si>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</si>
  <si>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</si>
  <si>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</si>
  <si>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</si>
  <si>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</si>
  <si>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</si>
  <si>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</si>
  <si>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</si>
  <si>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</si>
  <si>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</si>
  <si>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</si>
  <si>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</si>
  <si>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</si>
  <si>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</si>
  <si>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</si>
  <si>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</si>
  <si>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</si>
  <si>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</si>
  <si>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</si>
  <si>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</si>
  <si>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</si>
  <si>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</si>
  <si>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</si>
  <si>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</si>
  <si>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</si>
  <si>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</si>
  <si>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</si>
  <si>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</si>
  <si>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</si>
  <si>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</si>
  <si>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</si>
  <si>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</si>
  <si>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</si>
  <si>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</si>
  <si>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</si>
  <si>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</si>
  <si>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</si>
  <si>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</si>
  <si>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</si>
  <si>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</si>
  <si>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</si>
  <si>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</si>
  <si>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</si>
  <si>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</si>
  <si>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</si>
  <si>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</si>
  <si>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</si>
  <si>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</si>
  <si>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</si>
  <si>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</si>
  <si>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</si>
  <si>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</si>
  <si>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</si>
  <si>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</si>
  <si>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</si>
  <si>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</si>
  <si>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</si>
  <si>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</si>
  <si>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</si>
  <si>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</si>
  <si>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</si>
  <si>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</si>
  <si>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</si>
  <si>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</si>
  <si>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</si>
  <si>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</si>
  <si>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</si>
  <si>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</si>
  <si>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</si>
  <si>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</si>
  <si>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</si>
  <si>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</si>
  <si>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</si>
  <si>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</si>
  <si>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</si>
  <si>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</si>
  <si>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</si>
  <si>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</si>
  <si>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</si>
  <si>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</si>
  <si>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</si>
  <si>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</si>
  <si>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</si>
  <si>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</si>
  <si>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</si>
  <si>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</si>
  <si>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</si>
  <si>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</si>
  <si>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</si>
  <si>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</si>
  <si>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</si>
  <si>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</si>
  <si>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</si>
  <si>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</si>
  <si>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</si>
  <si>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</si>
  <si>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</si>
  <si>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</si>
  <si>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</si>
  <si>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</si>
  <si>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</si>
  <si>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</si>
  <si>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</si>
  <si>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</si>
  <si>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</si>
  <si>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</si>
  <si>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</si>
  <si>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</si>
  <si>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</si>
  <si>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</si>
  <si>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</si>
  <si>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</si>
  <si>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</si>
  <si>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</si>
  <si>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</si>
  <si>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</si>
  <si>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</si>
  <si>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</si>
  <si>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</si>
  <si>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</si>
  <si>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</si>
  <si>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</si>
  <si>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</si>
  <si>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</si>
  <si>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</si>
  <si>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</si>
  <si>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</si>
  <si>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</si>
  <si>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</si>
  <si>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</si>
  <si>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</si>
  <si>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</si>
  <si>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</si>
  <si>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</si>
  <si>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</si>
  <si>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</si>
  <si>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</si>
  <si>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</si>
  <si>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</si>
  <si>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</si>
  <si>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</si>
  <si>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</si>
  <si>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</si>
  <si>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</si>
  <si>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</si>
  <si>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</si>
  <si>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</si>
  <si>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</si>
  <si>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</si>
  <si>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</si>
  <si>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</si>
  <si>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</si>
  <si>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</si>
  <si>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</si>
  <si>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</si>
  <si>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</si>
  <si>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</si>
  <si>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</si>
  <si>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</si>
  <si>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</si>
  <si>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</si>
  <si>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</si>
  <si>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</si>
  <si>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</si>
  <si>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</si>
  <si>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</si>
  <si>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</si>
  <si>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</si>
  <si>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</si>
  <si>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</si>
  <si>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</si>
  <si>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</si>
  <si>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</si>
  <si>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</si>
  <si>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</si>
  <si>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</si>
  <si>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</si>
  <si>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</si>
  <si>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</si>
  <si>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</si>
  <si>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</si>
  <si>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</si>
  <si>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</si>
  <si>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</si>
  <si>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</si>
  <si>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</si>
  <si>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</si>
  <si>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</si>
  <si>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</si>
  <si>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</si>
  <si>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</si>
  <si>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</si>
  <si>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</si>
  <si>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</si>
  <si>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</si>
  <si>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</si>
  <si>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</si>
  <si>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</si>
  <si>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</si>
  <si>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</si>
  <si>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</si>
  <si>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</si>
  <si>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</si>
  <si>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</si>
  <si>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</si>
  <si>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</si>
  <si>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</si>
  <si>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</si>
  <si>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</si>
  <si>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</si>
  <si>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</si>
  <si>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</si>
  <si>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</si>
  <si>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</si>
  <si>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</si>
  <si>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</si>
  <si>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</si>
  <si>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</si>
  <si>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</si>
  <si>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</si>
  <si>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</si>
  <si>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</si>
  <si>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</si>
  <si>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</si>
  <si>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</si>
  <si>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</si>
  <si>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</si>
  <si>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</si>
  <si>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</si>
  <si>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</si>
  <si>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</si>
  <si>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</si>
  <si>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</si>
  <si>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</si>
  <si>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</si>
  <si>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</si>
  <si>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</si>
  <si>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</si>
  <si>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</si>
  <si>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</si>
  <si>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</si>
  <si>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</si>
  <si>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</si>
  <si>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</si>
  <si>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</si>
  <si>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</si>
  <si>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</si>
  <si>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</si>
  <si>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</si>
  <si>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</si>
  <si>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</si>
  <si>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</si>
  <si>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</si>
  <si>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</si>
  <si>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</si>
  <si>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</si>
  <si>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</si>
  <si>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</si>
  <si>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</si>
  <si>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</si>
  <si>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</si>
  <si>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</si>
  <si>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</si>
  <si>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</si>
  <si>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</si>
  <si>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</si>
  <si>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</si>
  <si>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</si>
  <si>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</si>
  <si>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</si>
  <si>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</si>
  <si>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</si>
  <si>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</si>
  <si>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</si>
  <si>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</si>
  <si>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</si>
  <si>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</si>
  <si>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</si>
  <si>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</si>
  <si>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</si>
  <si>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</si>
  <si>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</si>
  <si>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</si>
  <si>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</si>
  <si>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</si>
  <si>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</si>
  <si>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</si>
  <si>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</si>
  <si>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</si>
  <si>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</si>
  <si>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</si>
  <si>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</si>
  <si>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</si>
  <si>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</si>
  <si>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</si>
  <si>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</si>
  <si>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</si>
  <si>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</si>
  <si>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</si>
  <si>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</si>
  <si>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</si>
  <si>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</si>
  <si>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</si>
  <si>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</si>
  <si>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</si>
  <si>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</si>
  <si>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</si>
  <si>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</si>
  <si>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</si>
  <si>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</si>
  <si>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</si>
  <si>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</si>
  <si>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</si>
  <si>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</si>
  <si>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</si>
  <si>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</si>
  <si>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</si>
  <si>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</si>
  <si>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</si>
  <si>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</si>
  <si>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</si>
  <si>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</si>
  <si>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</si>
  <si>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</si>
  <si>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</si>
  <si>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</si>
  <si>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</si>
  <si>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</si>
  <si>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</si>
  <si>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</si>
  <si>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</si>
  <si>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</si>
  <si>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</si>
  <si>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</si>
  <si>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</si>
  <si>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</si>
  <si>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</si>
  <si>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</si>
  <si>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</si>
  <si>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</si>
  <si>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</si>
  <si>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</si>
  <si>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</si>
  <si>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</si>
  <si>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</si>
  <si>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</si>
  <si>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</si>
  <si>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</si>
  <si>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</si>
  <si>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</si>
  <si>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</si>
  <si>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</si>
  <si>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</si>
  <si>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</si>
  <si>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</si>
  <si>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</si>
  <si>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</si>
  <si>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</si>
  <si>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</si>
  <si>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</si>
  <si>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</si>
  <si>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</si>
  <si>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</si>
  <si>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</si>
  <si>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</si>
  <si>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</si>
  <si>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</si>
  <si>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</si>
  <si>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</si>
  <si>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</si>
  <si>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</si>
  <si>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</si>
  <si>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</si>
  <si>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</si>
  <si>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</si>
  <si>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</si>
  <si>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</si>
  <si>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</si>
  <si>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</si>
  <si>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</si>
  <si>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</si>
  <si>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</si>
  <si>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</si>
  <si>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</si>
  <si>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</si>
  <si>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</si>
  <si>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</si>
  <si>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</si>
  <si>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</si>
  <si>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</si>
  <si>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</si>
  <si>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</si>
  <si>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</si>
  <si>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</si>
  <si>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</si>
  <si>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</si>
  <si>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</si>
  <si>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</si>
  <si>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</si>
  <si>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</si>
  <si>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</si>
  <si>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</si>
  <si>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</si>
  <si>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</si>
  <si>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</si>
  <si>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</si>
  <si>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</si>
  <si>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</si>
  <si>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</si>
  <si>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</si>
  <si>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</si>
  <si>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</si>
  <si>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</si>
  <si>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</si>
  <si>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</si>
  <si>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</si>
  <si>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</si>
  <si>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</si>
  <si>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</si>
  <si>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</si>
  <si>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</si>
  <si>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</si>
  <si>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</si>
  <si>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</si>
  <si>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</si>
  <si>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</si>
  <si>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</si>
  <si>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</si>
  <si>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</si>
  <si>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</si>
  <si>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</si>
  <si>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</si>
  <si>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</si>
  <si>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</si>
  <si>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</si>
  <si>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</si>
  <si>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</si>
  <si>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</si>
  <si>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</si>
  <si>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</si>
  <si>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</si>
  <si>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</si>
  <si>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</si>
  <si>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</si>
  <si>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</si>
  <si>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</si>
  <si>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</si>
  <si>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</si>
  <si>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</si>
  <si>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</si>
  <si>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</si>
  <si>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</si>
  <si>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</si>
  <si>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</si>
  <si>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</si>
  <si>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</si>
  <si>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</si>
  <si>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</si>
  <si>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</si>
  <si>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</si>
  <si>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</si>
  <si>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</si>
  <si>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</si>
  <si>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</si>
  <si>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</si>
  <si>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</si>
  <si>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</si>
  <si>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</si>
  <si>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</si>
  <si>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</si>
  <si>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</si>
  <si>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</si>
  <si>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</si>
  <si>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</si>
  <si>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</si>
  <si>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</si>
  <si>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</si>
  <si>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</si>
  <si>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</si>
  <si>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</si>
  <si>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</si>
  <si>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</si>
  <si>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</si>
  <si>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</si>
  <si>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</si>
  <si>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</si>
  <si>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</si>
  <si>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</si>
  <si>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</si>
  <si>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</si>
  <si>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</si>
  <si>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</si>
  <si>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</si>
  <si>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</si>
  <si>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</si>
  <si>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</si>
  <si>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</si>
  <si>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</si>
  <si>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</si>
  <si>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</si>
  <si>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</si>
  <si>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</si>
  <si>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</si>
  <si>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</si>
  <si>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</si>
  <si>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</si>
  <si>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</si>
  <si>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</si>
  <si>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</si>
  <si>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</si>
  <si>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</si>
  <si>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</si>
  <si>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</si>
  <si>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</si>
  <si>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</si>
  <si>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</si>
  <si>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</si>
  <si>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</si>
  <si>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</si>
  <si>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</si>
  <si>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</si>
  <si>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</si>
  <si>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</si>
  <si>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</si>
  <si>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</si>
  <si>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</si>
  <si>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</si>
  <si>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</si>
  <si>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</si>
  <si>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</si>
  <si>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</si>
  <si>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</si>
  <si>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</si>
  <si>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</si>
  <si>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</si>
  <si>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</si>
  <si>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</si>
  <si>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</si>
  <si>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</si>
  <si>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</si>
  <si>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</si>
  <si>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</si>
  <si>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</si>
  <si>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</si>
  <si>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</si>
  <si>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</si>
  <si>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</si>
  <si>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</si>
  <si>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</si>
  <si>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</si>
  <si>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</si>
  <si>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</si>
  <si>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</si>
  <si>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</si>
  <si>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</si>
  <si>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</si>
  <si>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</si>
  <si>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</si>
  <si>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</si>
  <si>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</si>
  <si>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</si>
  <si>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</si>
  <si>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</si>
  <si>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</si>
  <si>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</si>
  <si>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</si>
  <si>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</si>
  <si>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</si>
  <si>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</si>
  <si>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</si>
  <si>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</si>
  <si>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</si>
  <si>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</si>
  <si>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</si>
  <si>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</si>
  <si>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</si>
  <si>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</si>
  <si>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</si>
  <si>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</si>
  <si>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</si>
  <si>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</si>
  <si>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</si>
  <si>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</si>
  <si>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</si>
  <si>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</si>
  <si>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</si>
  <si>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</si>
  <si>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</si>
  <si>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</si>
  <si>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</si>
  <si>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</si>
  <si>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</si>
  <si>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</si>
  <si>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</si>
  <si>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</si>
  <si>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</si>
  <si>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</si>
  <si>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</si>
  <si>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</si>
  <si>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</si>
  <si>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</si>
  <si>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</si>
  <si>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</si>
  <si>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</si>
  <si>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</si>
  <si>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</si>
  <si>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</si>
  <si>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</si>
  <si>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</si>
  <si>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</si>
  <si>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</si>
  <si>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</si>
  <si>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</si>
  <si>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</si>
  <si>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</si>
  <si>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</si>
  <si>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</si>
  <si>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</si>
  <si>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</si>
  <si>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</si>
  <si>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</si>
  <si>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</si>
  <si>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</si>
  <si>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</si>
  <si>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</si>
  <si>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</si>
  <si>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</si>
  <si>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</si>
  <si>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</si>
  <si>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</si>
  <si>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</si>
  <si>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</si>
  <si>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</si>
  <si>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</si>
  <si>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</si>
  <si>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</si>
  <si>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</si>
  <si>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</si>
  <si>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</si>
  <si>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</si>
  <si>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</si>
  <si>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</si>
  <si>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</si>
  <si>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</si>
  <si>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</si>
  <si>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</si>
  <si>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</si>
  <si>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</si>
  <si>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</si>
  <si>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</si>
  <si>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</si>
  <si>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</si>
  <si>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</si>
  <si>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</si>
  <si>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</si>
  <si>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</si>
  <si>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</si>
  <si>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</si>
  <si>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</si>
  <si>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</si>
  <si>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</si>
  <si>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</si>
  <si>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</si>
  <si>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</si>
  <si>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</si>
  <si>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</si>
  <si>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</si>
  <si>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</si>
  <si>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</si>
  <si>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</si>
  <si>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</si>
  <si>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</si>
  <si>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</si>
  <si>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</si>
  <si>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</si>
  <si>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</si>
  <si>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</si>
  <si>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</si>
  <si>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</si>
  <si>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</si>
  <si>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</si>
  <si>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</si>
  <si>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</si>
  <si>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</si>
  <si>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</si>
  <si>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</si>
  <si>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</si>
  <si>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</si>
  <si>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</si>
  <si>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</si>
  <si>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</si>
  <si>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</si>
  <si>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</si>
  <si>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</si>
  <si>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</si>
  <si>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</si>
  <si>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</si>
  <si>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</si>
  <si>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</si>
  <si>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</si>
  <si>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</si>
  <si>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</si>
  <si>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</si>
  <si>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</si>
  <si>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</si>
  <si>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</si>
  <si>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</si>
  <si>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</si>
  <si>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</si>
  <si>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</si>
  <si>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</si>
  <si>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</si>
  <si>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</si>
  <si>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</si>
  <si>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</si>
  <si>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</si>
  <si>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</si>
  <si>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</si>
  <si>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</si>
  <si>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</si>
  <si>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</si>
  <si>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</si>
  <si>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</si>
  <si>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</si>
  <si>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</si>
  <si>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</si>
  <si>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</si>
  <si>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</si>
  <si>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</si>
  <si>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</si>
  <si>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</si>
  <si>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</si>
  <si>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</si>
  <si>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</si>
  <si>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</si>
  <si>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</si>
  <si>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</si>
  <si>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</si>
  <si>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</si>
  <si>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</si>
  <si>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</si>
  <si>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</si>
  <si>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</si>
  <si>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</si>
  <si>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</si>
  <si>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</si>
  <si>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</si>
  <si>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</si>
  <si>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</si>
  <si>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</si>
  <si>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</si>
  <si>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</si>
  <si>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</si>
  <si>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</si>
  <si>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</si>
  <si>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</si>
  <si>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</si>
  <si>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</si>
  <si>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</si>
  <si>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</si>
  <si>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</si>
  <si>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</si>
  <si>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</si>
  <si>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</si>
  <si>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</si>
  <si>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</si>
  <si>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</si>
  <si>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</si>
  <si>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</si>
  <si>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</si>
  <si>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</si>
  <si>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</si>
  <si>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</si>
  <si>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</si>
  <si>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</si>
  <si>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</si>
  <si>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</si>
  <si>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</si>
  <si>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</si>
  <si>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</si>
  <si>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</si>
  <si>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</si>
  <si>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</si>
  <si>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</si>
  <si>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</si>
  <si>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</si>
  <si>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</si>
  <si>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</si>
  <si>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</si>
  <si>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</si>
  <si>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</si>
  <si>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</si>
  <si>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</si>
  <si>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</si>
  <si>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</si>
  <si>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</si>
  <si>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</si>
  <si>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</si>
  <si>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</si>
  <si>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</si>
  <si>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</si>
  <si>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</si>
  <si>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</si>
  <si>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</si>
  <si>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</si>
  <si>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</si>
  <si>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</si>
  <si>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</si>
  <si>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</si>
  <si>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</si>
  <si>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</si>
  <si>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</si>
  <si>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</si>
  <si>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</si>
  <si>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</si>
  <si>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</si>
  <si>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</si>
  <si>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</si>
  <si>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</si>
  <si>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</si>
  <si>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</si>
  <si>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</si>
  <si>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</si>
  <si>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</si>
  <si>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</si>
  <si>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</si>
  <si>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</si>
  <si>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</si>
  <si>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</si>
  <si>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</si>
  <si>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</si>
  <si>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</si>
  <si>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</si>
  <si>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</si>
  <si>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</si>
  <si>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</si>
  <si>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</si>
  <si>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</si>
  <si>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</si>
  <si>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</si>
  <si>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</si>
  <si>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</si>
  <si>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</si>
  <si>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</si>
  <si>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</si>
  <si>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</si>
  <si>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</si>
  <si>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</si>
  <si>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</si>
  <si>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</si>
  <si>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</si>
  <si>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</si>
  <si>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</si>
  <si>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</si>
  <si>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</si>
  <si>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</si>
  <si>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</si>
  <si>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</si>
  <si>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</si>
  <si>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</si>
  <si>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</si>
  <si>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</si>
  <si>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</si>
  <si>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</si>
  <si>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</si>
  <si>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</si>
  <si>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</si>
  <si>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</si>
  <si>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</si>
  <si>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</si>
  <si>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</si>
  <si>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</si>
  <si>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</si>
  <si>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</si>
  <si>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</si>
  <si>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</si>
  <si>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</si>
  <si>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</si>
  <si>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</si>
  <si>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</si>
  <si>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</si>
  <si>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</si>
  <si>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</si>
  <si>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</si>
  <si>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</si>
  <si>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</si>
  <si>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</si>
  <si>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</si>
  <si>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</si>
  <si>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</si>
  <si>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</si>
  <si>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</si>
  <si>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</si>
  <si>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</si>
  <si>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</si>
  <si>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</si>
  <si>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</si>
  <si>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</si>
  <si>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</si>
  <si>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</si>
  <si>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</si>
  <si>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</si>
  <si>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</si>
  <si>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</si>
  <si>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</si>
  <si>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</si>
  <si>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</si>
  <si>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</si>
  <si>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</si>
  <si>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</si>
  <si>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</si>
  <si>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</si>
  <si>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</si>
  <si>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</si>
  <si>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</si>
  <si>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</si>
  <si>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</si>
  <si>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</si>
  <si>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</si>
  <si>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</si>
  <si>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</si>
  <si>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</si>
  <si>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</si>
  <si>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</si>
  <si>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</si>
  <si>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</si>
  <si>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</si>
  <si>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</si>
  <si>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</si>
  <si>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</si>
  <si>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</si>
  <si>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</si>
  <si>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</si>
  <si>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</si>
  <si>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</si>
  <si>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</si>
  <si>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</si>
  <si>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</si>
  <si>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</si>
  <si>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</si>
  <si>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</si>
  <si>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</si>
  <si>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</si>
  <si>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</si>
  <si>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</si>
  <si>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</si>
  <si>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</si>
  <si>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</si>
  <si>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</si>
  <si>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</si>
  <si>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</si>
  <si>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</si>
  <si>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</si>
  <si>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</si>
  <si>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</si>
  <si>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</si>
  <si>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</si>
  <si>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</si>
  <si>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</si>
  <si>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</si>
  <si>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</si>
  <si>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</si>
  <si>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</si>
  <si>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</si>
  <si>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</si>
  <si>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</si>
  <si>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</si>
  <si>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</si>
  <si>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</si>
  <si>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</si>
  <si>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</si>
  <si>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</si>
  <si>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</si>
  <si>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</si>
  <si>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</si>
  <si>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</si>
  <si>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</si>
  <si>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</si>
  <si>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</si>
  <si>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</si>
  <si>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</si>
  <si>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</si>
  <si>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</si>
  <si>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</si>
  <si>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</si>
  <si>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</si>
  <si>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</si>
  <si>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</si>
  <si>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</si>
  <si>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</si>
  <si>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</si>
  <si>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</si>
  <si>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</si>
  <si>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</si>
  <si>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</si>
  <si>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</si>
  <si>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</si>
  <si>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</si>
  <si>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</si>
  <si>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</si>
  <si>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</si>
  <si>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</si>
  <si>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</si>
  <si>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</si>
  <si>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</si>
  <si>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</si>
  <si>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</si>
  <si>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</si>
  <si>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</si>
  <si>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</si>
  <si>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</si>
  <si>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</si>
  <si>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</si>
  <si>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</si>
  <si>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</si>
  <si>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</si>
  <si>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</si>
  <si>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</si>
  <si>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</si>
  <si>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</si>
  <si>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</si>
  <si>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</si>
  <si>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</si>
  <si>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</si>
  <si>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</si>
  <si>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</si>
  <si>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</si>
  <si>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</si>
  <si>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</si>
  <si>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</si>
  <si>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</si>
  <si>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</si>
  <si>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</si>
  <si>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</si>
  <si>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</si>
  <si>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</si>
  <si>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</si>
  <si>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</si>
  <si>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</si>
  <si>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</si>
  <si>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</si>
  <si>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</si>
  <si>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</si>
  <si>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</si>
  <si>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</si>
  <si>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</si>
  <si>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</si>
  <si>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</si>
  <si>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</si>
  <si>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</si>
  <si>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</si>
  <si>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</si>
  <si>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</si>
  <si>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</si>
  <si>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</si>
  <si>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</si>
  <si>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</si>
  <si>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</si>
  <si>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</si>
  <si>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</si>
  <si>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</si>
  <si>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</si>
  <si>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</si>
  <si>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</si>
  <si>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</si>
  <si>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</si>
  <si>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</si>
  <si>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</si>
  <si>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</si>
  <si>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</si>
  <si>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</si>
  <si>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</si>
  <si>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</si>
  <si>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</si>
  <si>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</si>
  <si>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</si>
  <si>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</si>
  <si>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</si>
  <si>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</si>
  <si>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</si>
  <si>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</si>
  <si>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</si>
  <si>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</si>
  <si>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</si>
  <si>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</si>
  <si>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</si>
  <si>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</si>
  <si>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</si>
  <si>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</si>
  <si>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</si>
  <si>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</si>
  <si>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</si>
  <si>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</si>
  <si>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</si>
  <si>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</si>
  <si>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</si>
  <si>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</si>
  <si>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</si>
  <si>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</si>
  <si>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</si>
  <si>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</si>
  <si>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</si>
  <si>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</si>
  <si>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</si>
  <si>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</si>
  <si>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</si>
  <si>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</si>
  <si>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</si>
  <si>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</si>
  <si>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</si>
  <si>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</si>
  <si>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</si>
  <si>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</si>
  <si>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</si>
  <si>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</si>
  <si>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</si>
  <si>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</si>
  <si>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</si>
  <si>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</si>
  <si>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</si>
  <si>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</si>
  <si>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</si>
  <si>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</si>
  <si>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</si>
  <si>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</si>
  <si>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</si>
  <si>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</si>
  <si>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</si>
  <si>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</si>
  <si>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</si>
  <si>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</si>
  <si>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</si>
  <si>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</si>
  <si>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</si>
  <si>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</si>
  <si>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</si>
  <si>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</si>
  <si>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</si>
  <si>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</si>
  <si>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</si>
  <si>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</si>
  <si>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</si>
  <si>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</si>
  <si>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</si>
  <si>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</si>
  <si>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</si>
  <si>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</si>
  <si>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</si>
  <si>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</si>
  <si>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</si>
  <si>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</si>
  <si>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</si>
  <si>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</si>
  <si>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</si>
  <si>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</si>
  <si>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</si>
  <si>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</si>
  <si>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</si>
  <si>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</si>
  <si>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</si>
  <si>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</si>
  <si>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</si>
  <si>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</si>
  <si>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</si>
  <si>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</si>
  <si>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</si>
  <si>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</si>
  <si>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</si>
  <si>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</si>
  <si>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</si>
  <si>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</si>
  <si>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</si>
  <si>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</si>
  <si>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</si>
  <si>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</si>
  <si>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</si>
  <si>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</si>
  <si>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</si>
  <si>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</si>
  <si>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</si>
  <si>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</si>
  <si>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</si>
  <si>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</si>
  <si>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</si>
  <si>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</si>
  <si>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</si>
  <si>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</si>
  <si>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</si>
  <si>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</si>
  <si>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</si>
  <si>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</si>
  <si>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</si>
  <si>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</si>
  <si>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</si>
  <si>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</si>
  <si>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</si>
  <si>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</si>
  <si>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</si>
  <si>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</si>
  <si>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</si>
  <si>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</si>
  <si>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</si>
  <si>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</si>
  <si>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</si>
  <si>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</si>
  <si>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</si>
  <si>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</si>
  <si>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</si>
  <si>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</si>
  <si>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</si>
  <si>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</si>
  <si>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</si>
  <si>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</si>
  <si>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</si>
  <si>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</si>
  <si>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</si>
  <si>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</si>
  <si>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</si>
  <si>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</si>
  <si>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</si>
  <si>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</si>
  <si>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</si>
  <si>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</si>
  <si>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</si>
  <si>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</si>
  <si>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</si>
  <si>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</si>
  <si>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</si>
  <si>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</si>
  <si>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</si>
  <si>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</si>
  <si>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</si>
  <si>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</si>
  <si>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</si>
  <si>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</si>
  <si>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</si>
  <si>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</si>
  <si>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</si>
  <si>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</si>
  <si>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</si>
  <si>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</si>
  <si>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</si>
  <si>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</si>
  <si>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</si>
  <si>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</si>
  <si>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</si>
  <si>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</si>
  <si>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</si>
  <si>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</si>
  <si>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</si>
  <si>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</si>
  <si>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</si>
  <si>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</si>
  <si>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</si>
  <si>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</si>
  <si>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</si>
  <si>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</si>
  <si>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</si>
  <si>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</si>
  <si>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</si>
  <si>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</si>
  <si>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</si>
  <si>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</si>
  <si>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</si>
  <si>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</si>
  <si>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</si>
  <si>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</si>
  <si>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</si>
  <si>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</si>
  <si>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</si>
  <si>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</si>
  <si>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</si>
  <si>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</si>
  <si>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</si>
  <si>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</si>
  <si>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</si>
  <si>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</si>
  <si>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</si>
  <si>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</si>
  <si>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</si>
  <si>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</si>
  <si>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</si>
  <si>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</si>
  <si>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</si>
  <si>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</si>
  <si>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</si>
  <si>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</si>
  <si>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</si>
  <si>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</si>
  <si>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</si>
  <si>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</si>
  <si>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</si>
  <si>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</si>
  <si>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</si>
  <si>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</si>
  <si>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</si>
  <si>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</si>
  <si>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</si>
  <si>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</si>
  <si>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</si>
  <si>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</si>
  <si>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</si>
  <si>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</si>
  <si>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</si>
  <si>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</si>
  <si>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</si>
  <si>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</si>
  <si>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</si>
  <si>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</si>
  <si>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</si>
  <si>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</si>
  <si>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</si>
  <si>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</si>
  <si>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</si>
  <si>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</si>
  <si>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</si>
  <si>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</si>
  <si>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</si>
  <si>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</si>
  <si>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</si>
  <si>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</si>
  <si>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</si>
  <si>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</si>
  <si>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</si>
  <si>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</si>
  <si>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</si>
  <si>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</si>
  <si>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</si>
  <si>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</si>
  <si>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</si>
  <si>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</si>
  <si>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</si>
  <si>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</si>
  <si>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</si>
  <si>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</si>
  <si>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</si>
  <si>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</si>
  <si>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</si>
  <si>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</si>
  <si>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</si>
  <si>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</si>
  <si>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</si>
  <si>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</si>
  <si>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</si>
  <si>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</si>
  <si>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</si>
  <si>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</si>
  <si>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</si>
  <si>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</si>
  <si>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</si>
  <si>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</si>
  <si>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</si>
  <si>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</si>
  <si>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</si>
  <si>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</si>
  <si>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</si>
  <si>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</si>
  <si>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</si>
  <si>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</si>
  <si>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</si>
  <si>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</si>
  <si>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</si>
  <si>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</si>
  <si>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</si>
  <si>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</si>
  <si>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</si>
  <si>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</si>
  <si>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</si>
  <si>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</si>
  <si>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</si>
  <si>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</si>
  <si>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</si>
  <si>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</si>
  <si>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</si>
  <si>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</si>
  <si>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</si>
  <si>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</si>
  <si>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</si>
  <si>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</si>
  <si>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</si>
  <si>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</si>
  <si>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</si>
  <si>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</si>
  <si>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</si>
  <si>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</si>
  <si>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</si>
  <si>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</si>
  <si>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</si>
  <si>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</si>
  <si>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</si>
  <si>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</si>
  <si>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</si>
  <si>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</si>
  <si>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</si>
  <si>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</si>
  <si>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</si>
  <si>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</si>
  <si>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</si>
  <si>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</si>
  <si>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</si>
  <si>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</si>
  <si>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</si>
  <si>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</si>
  <si>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</si>
  <si>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</si>
  <si>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</si>
  <si>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</si>
  <si>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</si>
  <si>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</si>
  <si>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</si>
  <si>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</si>
  <si>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</si>
  <si>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</si>
  <si>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</si>
  <si>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</si>
  <si>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</si>
  <si>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</si>
  <si>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</si>
  <si>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</si>
  <si>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</si>
  <si>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</si>
  <si>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</si>
  <si>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</si>
  <si>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</si>
  <si>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</si>
  <si>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</si>
  <si>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</si>
  <si>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</si>
  <si>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</si>
  <si>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</si>
  <si>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</si>
  <si>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</si>
  <si>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</si>
  <si>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</si>
  <si>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</si>
  <si>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</si>
  <si>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</si>
  <si>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</si>
  <si>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</si>
  <si>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</si>
  <si>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</si>
  <si>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</si>
  <si>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</si>
  <si>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</si>
  <si>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</si>
  <si>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</si>
  <si>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</si>
  <si>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</si>
  <si>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</si>
  <si>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</si>
  <si>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</si>
  <si>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</si>
  <si>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</si>
  <si>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</si>
  <si>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</si>
  <si>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</si>
  <si>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</si>
  <si>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</si>
  <si>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</si>
  <si>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</si>
  <si>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</si>
  <si>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</si>
  <si>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</si>
  <si>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</si>
  <si>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</si>
  <si>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</si>
  <si>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</si>
  <si>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</si>
  <si>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</si>
  <si>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</si>
  <si>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</si>
  <si>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</si>
  <si>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</si>
  <si>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</si>
  <si>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</si>
  <si>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</si>
  <si>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</si>
  <si>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</si>
  <si>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</si>
  <si>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</si>
  <si>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</si>
  <si>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</si>
  <si>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</si>
  <si>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</si>
  <si>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</si>
  <si>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</si>
  <si>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</si>
  <si>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</si>
  <si>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</si>
  <si>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</si>
  <si>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</si>
  <si>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</si>
  <si>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</si>
  <si>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</si>
  <si>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</si>
  <si>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</si>
  <si>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</si>
  <si>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</si>
  <si>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</si>
  <si>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</si>
  <si>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</si>
  <si>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</si>
  <si>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</si>
  <si>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</si>
  <si>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</si>
  <si>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</si>
  <si>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</si>
  <si>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</si>
  <si>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</si>
  <si>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</si>
  <si>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</si>
  <si>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</si>
  <si>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</si>
  <si>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</si>
  <si>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</si>
  <si>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</si>
  <si>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</si>
  <si>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</si>
  <si>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</si>
  <si>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</si>
  <si>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</si>
  <si>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</si>
  <si>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</si>
  <si>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</si>
  <si>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</si>
  <si>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</si>
  <si>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</si>
  <si>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</si>
  <si>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</si>
  <si>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</si>
  <si>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</si>
  <si>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</si>
  <si>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</si>
  <si>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</si>
  <si>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</si>
  <si>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</si>
  <si>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</si>
  <si>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</si>
  <si>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</si>
  <si>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</si>
  <si>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</si>
  <si>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</si>
  <si>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</si>
  <si>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</si>
  <si>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</si>
  <si>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</si>
  <si>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</si>
  <si>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</si>
  <si>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</si>
  <si>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</si>
  <si>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</si>
  <si>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</si>
  <si>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</si>
  <si>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</si>
  <si>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</si>
  <si>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</si>
  <si>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</si>
  <si>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</si>
  <si>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</si>
  <si>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</si>
  <si>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</si>
  <si>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</si>
  <si>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</si>
  <si>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</si>
  <si>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</si>
  <si>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</si>
  <si>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</si>
  <si>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</si>
  <si>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</si>
  <si>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</si>
  <si>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</si>
  <si>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</si>
  <si>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</si>
  <si>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</si>
  <si>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</si>
  <si>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</si>
  <si>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</si>
  <si>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</si>
  <si>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</si>
  <si>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</si>
  <si>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</si>
  <si>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</si>
  <si>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</si>
  <si>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</si>
  <si>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</si>
  <si>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</si>
  <si>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</si>
  <si>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</si>
  <si>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</si>
  <si>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</si>
  <si>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</si>
  <si>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</si>
  <si>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</si>
  <si>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</si>
  <si>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</si>
  <si>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</si>
  <si>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</si>
  <si>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</si>
  <si>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</si>
  <si>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</si>
  <si>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</si>
  <si>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</si>
  <si>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</si>
  <si>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</si>
  <si>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</si>
  <si>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</si>
  <si>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</si>
  <si>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</si>
  <si>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</si>
  <si>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</si>
  <si>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</si>
  <si>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</si>
  <si>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</si>
  <si>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</si>
  <si>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</si>
  <si>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</si>
  <si>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</si>
  <si>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</si>
  <si>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</si>
  <si>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</si>
  <si>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</si>
  <si>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</si>
  <si>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</si>
  <si>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</si>
  <si>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</si>
  <si>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</si>
  <si>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</si>
  <si>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</si>
  <si>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</si>
  <si>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</si>
  <si>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</si>
  <si>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</si>
  <si>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</si>
  <si>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</si>
  <si>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</si>
  <si>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</si>
  <si>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</si>
  <si>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</si>
  <si>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</si>
  <si>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</si>
  <si>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</si>
  <si>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</si>
  <si>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</si>
  <si>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</si>
  <si>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</si>
  <si>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</si>
  <si>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</si>
  <si>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</si>
  <si>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</si>
  <si>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</si>
  <si>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</si>
  <si>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</si>
  <si>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</si>
  <si>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</si>
  <si>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</si>
  <si>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</si>
  <si>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</si>
  <si>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</si>
  <si>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</si>
  <si>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</si>
  <si>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</si>
  <si>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</si>
  <si>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</si>
  <si>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</si>
  <si>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</si>
  <si>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</si>
  <si>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</si>
  <si>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</si>
  <si>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</si>
  <si>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</si>
  <si>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</si>
  <si>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</si>
  <si>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</si>
  <si>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</si>
  <si>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</si>
  <si>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</si>
  <si>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</si>
  <si>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</si>
  <si>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</si>
  <si>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</si>
  <si>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</si>
  <si>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</si>
  <si>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</si>
  <si>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</si>
  <si>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</si>
  <si>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</si>
  <si>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</si>
  <si>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</si>
  <si>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</si>
  <si>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</si>
  <si>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</si>
  <si>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</si>
  <si>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</si>
  <si>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</si>
  <si>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</si>
  <si>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</si>
  <si>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</si>
  <si>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</si>
  <si>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</si>
  <si>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</si>
  <si>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</si>
  <si>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</si>
  <si>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</si>
  <si>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</si>
  <si>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</si>
  <si>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</si>
  <si>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</si>
  <si>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</si>
  <si>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</si>
  <si>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</si>
  <si>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</si>
  <si>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</si>
  <si>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</si>
  <si>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</si>
  <si>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</si>
  <si>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</si>
  <si>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</si>
  <si>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</si>
  <si>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</si>
  <si>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</si>
  <si>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</si>
  <si>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</si>
  <si>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</si>
  <si>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</si>
  <si>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</si>
  <si>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</si>
  <si>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</si>
  <si>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</si>
  <si>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</si>
  <si>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</si>
  <si>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</si>
  <si>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</si>
  <si>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</si>
  <si>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</si>
  <si>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</si>
  <si>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</si>
  <si>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</si>
  <si>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</si>
  <si>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</si>
  <si>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</si>
  <si>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</si>
  <si>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</si>
  <si>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</si>
  <si>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</si>
  <si>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</si>
  <si>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</si>
  <si>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</si>
  <si>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</si>
  <si>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</si>
  <si>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</si>
  <si>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</si>
  <si>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</si>
  <si>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</si>
  <si>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</si>
  <si>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</si>
  <si>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</si>
  <si>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</si>
  <si>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</si>
  <si>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</si>
  <si>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</si>
  <si>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</si>
  <si>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</si>
  <si>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</si>
  <si>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</si>
  <si>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</si>
  <si>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</si>
  <si>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</si>
  <si>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</si>
  <si>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</si>
  <si>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</si>
  <si>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</si>
  <si>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</si>
  <si>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</si>
  <si>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</si>
  <si>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</si>
  <si>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</si>
  <si>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</si>
  <si>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</si>
  <si>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</si>
  <si>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</si>
  <si>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</si>
  <si>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</si>
  <si>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</si>
  <si>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</si>
  <si>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</si>
  <si>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</si>
  <si>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</si>
  <si>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</si>
  <si>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</si>
  <si>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</si>
  <si>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</si>
  <si>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</si>
  <si>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</si>
  <si>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</si>
  <si>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</si>
  <si>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</si>
  <si>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</si>
  <si>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</si>
  <si>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</si>
  <si>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</si>
  <si>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</si>
  <si>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</si>
  <si>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</si>
  <si>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</si>
  <si>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</si>
  <si>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</si>
  <si>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</si>
  <si>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</si>
  <si>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</si>
  <si>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</si>
  <si>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</si>
  <si>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</si>
  <si>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</si>
  <si>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</si>
  <si>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</si>
  <si>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</si>
  <si>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</si>
  <si>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</si>
  <si>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</si>
  <si>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</si>
  <si>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</si>
  <si>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</si>
  <si>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</si>
  <si>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</si>
  <si>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</si>
  <si>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</si>
  <si>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</si>
  <si>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</si>
  <si>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</si>
  <si>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</si>
  <si>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</si>
  <si>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</si>
  <si>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</si>
  <si>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</si>
  <si>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</si>
  <si>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</si>
  <si>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</si>
  <si>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</si>
  <si>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</si>
  <si>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</si>
  <si>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</si>
  <si>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</si>
  <si>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</si>
  <si>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</si>
  <si>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</si>
  <si>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</si>
  <si>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</si>
  <si>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</si>
  <si>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</si>
  <si>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</si>
  <si>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</si>
  <si>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</si>
  <si>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</si>
  <si>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</si>
  <si>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</si>
  <si>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</si>
  <si>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</si>
  <si>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</si>
  <si>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</si>
  <si>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</si>
  <si>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</si>
  <si>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</si>
  <si>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</si>
  <si>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</si>
  <si>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</si>
  <si>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</si>
  <si>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</si>
  <si>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</si>
  <si>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</si>
  <si>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</si>
  <si>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</si>
  <si>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</si>
  <si>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</si>
  <si>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</si>
  <si>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</si>
  <si>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</si>
  <si>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</si>
  <si>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</si>
  <si>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</si>
  <si>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</si>
  <si>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</si>
  <si>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</si>
  <si>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</si>
  <si>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</si>
  <si>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</si>
  <si>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</si>
  <si>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</si>
  <si>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</si>
  <si>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</si>
  <si>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</si>
  <si>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</si>
  <si>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</si>
  <si>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</si>
  <si>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</si>
  <si>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</si>
  <si>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</si>
  <si>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</si>
  <si>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</si>
  <si>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</si>
  <si>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</si>
  <si>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</si>
  <si>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</si>
  <si>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</si>
  <si>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</si>
  <si>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</si>
  <si>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</si>
  <si>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</si>
  <si>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</si>
  <si>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</si>
  <si>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</si>
  <si>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</si>
  <si>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</si>
  <si>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</si>
  <si>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</si>
  <si>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</si>
  <si>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</si>
  <si>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</si>
  <si>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</si>
  <si>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</si>
  <si>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</si>
  <si>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</si>
  <si>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</si>
  <si>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</si>
  <si>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</si>
  <si>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</si>
  <si>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</si>
  <si>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</si>
  <si>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</si>
  <si>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</si>
  <si>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</si>
  <si>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</si>
  <si>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</si>
  <si>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</si>
  <si>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</si>
  <si>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</si>
  <si>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</si>
  <si>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</si>
  <si>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</si>
  <si>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</si>
  <si>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</si>
  <si>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</si>
  <si>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</si>
  <si>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</si>
  <si>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</si>
  <si>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</si>
  <si>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</si>
  <si>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</si>
  <si>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</si>
  <si>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</si>
  <si>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</si>
  <si>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</si>
  <si>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</si>
  <si>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</si>
  <si>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</si>
  <si>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</si>
  <si>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</si>
  <si>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</si>
  <si>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</si>
  <si>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</si>
  <si>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</si>
  <si>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</si>
  <si>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</si>
  <si>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</si>
  <si>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</si>
  <si>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</si>
  <si>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</si>
  <si>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</si>
  <si>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</si>
  <si>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</si>
  <si>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</si>
  <si>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</si>
  <si>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</si>
  <si>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</si>
  <si>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</si>
  <si>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</si>
  <si>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</si>
  <si>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</si>
  <si>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</si>
  <si>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</si>
  <si>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</si>
  <si>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</si>
  <si>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</si>
  <si>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</si>
  <si>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</si>
  <si>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</si>
  <si>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</si>
  <si>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</si>
  <si>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</si>
  <si>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</si>
  <si>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</si>
  <si>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</si>
  <si>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</si>
  <si>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</si>
  <si>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</si>
  <si>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</si>
  <si>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</si>
  <si>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</si>
  <si>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</si>
  <si>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</si>
  <si>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</si>
  <si>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</si>
  <si>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</si>
  <si>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</si>
  <si>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</si>
  <si>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</si>
  <si>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</si>
  <si>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</si>
  <si>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</si>
  <si>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</si>
  <si>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</si>
  <si>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</si>
  <si>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</si>
  <si>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</si>
  <si>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</si>
  <si>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</si>
  <si>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</si>
  <si>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</si>
  <si>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</si>
  <si>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</si>
  <si>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</si>
  <si>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</si>
  <si>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</si>
  <si>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</si>
  <si>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</si>
  <si>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</si>
  <si>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</si>
  <si>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</si>
  <si>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</si>
  <si>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</si>
  <si>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</si>
  <si>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</si>
  <si>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</si>
  <si>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</si>
  <si>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</si>
  <si>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</si>
  <si>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</si>
  <si>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</si>
  <si>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</si>
  <si>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</si>
  <si>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</si>
  <si>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</si>
  <si>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</si>
  <si>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</si>
  <si>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</si>
  <si>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</si>
  <si>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</si>
  <si>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</si>
  <si>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</si>
  <si>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</si>
  <si>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</si>
  <si>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</si>
  <si>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</si>
  <si>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</si>
  <si>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</si>
  <si>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</si>
  <si>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</si>
  <si>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</si>
  <si>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</si>
  <si>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</si>
  <si>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</si>
  <si>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</si>
  <si>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</si>
  <si>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</si>
  <si>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</si>
  <si>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</si>
  <si>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</si>
  <si>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</si>
  <si>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</si>
  <si>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</si>
  <si>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</si>
  <si>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</si>
  <si>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</si>
  <si>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</si>
  <si>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</si>
  <si>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</si>
  <si>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</si>
  <si>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</si>
  <si>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</si>
  <si>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</si>
  <si>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</si>
  <si>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</si>
  <si>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</si>
  <si>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</si>
  <si>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</si>
  <si>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</si>
  <si>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</si>
  <si>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</si>
  <si>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</si>
  <si>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</si>
  <si>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</si>
  <si>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</si>
  <si>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</si>
  <si>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</si>
  <si>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</si>
  <si>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</si>
  <si>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</si>
  <si>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</si>
  <si>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</si>
  <si>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</si>
  <si>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</si>
  <si>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</si>
  <si>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</si>
  <si>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</si>
  <si>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</si>
  <si>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</si>
  <si>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</si>
  <si>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</si>
  <si>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</si>
  <si>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</si>
  <si>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</si>
  <si>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</si>
  <si>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</si>
  <si>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</si>
  <si>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</si>
  <si>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</si>
  <si>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</si>
  <si>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</si>
  <si>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</si>
  <si>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</si>
  <si>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</si>
  <si>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</si>
  <si>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</si>
  <si>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</si>
  <si>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</si>
  <si>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</si>
  <si>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</si>
  <si>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</si>
  <si>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</si>
  <si>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</si>
  <si>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</si>
  <si>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</si>
  <si>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</si>
  <si>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</si>
  <si>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</si>
  <si>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</si>
  <si>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</si>
  <si>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</si>
  <si>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</si>
  <si>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</si>
  <si>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</si>
  <si>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</si>
  <si>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</si>
  <si>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</si>
  <si>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</si>
  <si>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</si>
  <si>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</si>
  <si>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</si>
  <si>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</si>
  <si>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</si>
  <si>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</si>
  <si>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</si>
  <si>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</si>
  <si>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</si>
  <si>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</si>
  <si>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</si>
  <si>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</si>
  <si>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</si>
  <si>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</si>
  <si>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</si>
  <si>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</si>
  <si>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</si>
  <si>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</si>
  <si>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</si>
  <si>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</si>
  <si>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</si>
  <si>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</si>
  <si>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</si>
  <si>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</si>
  <si>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</si>
  <si>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</si>
  <si>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</si>
  <si>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</si>
  <si>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</si>
  <si>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</si>
  <si>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</si>
  <si>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</si>
  <si>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</si>
  <si>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</si>
  <si>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</si>
  <si>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</si>
  <si>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</si>
  <si>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</si>
  <si>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</si>
  <si>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</si>
  <si>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</si>
  <si>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</si>
  <si>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</si>
  <si>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</si>
  <si>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</si>
  <si>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</si>
  <si>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</si>
  <si>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</si>
  <si>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</si>
  <si>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</si>
  <si>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</si>
  <si>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</si>
  <si>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</si>
  <si>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</si>
  <si>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</si>
  <si>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</si>
  <si>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</si>
  <si>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</si>
  <si>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</si>
  <si>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</si>
  <si>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</si>
  <si>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</si>
  <si>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</si>
  <si>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</si>
  <si>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</si>
  <si>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</si>
  <si>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</si>
  <si>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</si>
  <si>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</si>
  <si>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</si>
  <si>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</si>
  <si>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</si>
  <si>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</si>
  <si>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</si>
  <si>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</si>
  <si>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</si>
  <si>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</si>
  <si>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</si>
  <si>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</si>
  <si>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</si>
  <si>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</si>
  <si>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</si>
  <si>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</si>
  <si>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</si>
  <si>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</si>
  <si>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</si>
  <si>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</si>
  <si>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</si>
  <si>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</si>
  <si>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</si>
  <si>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</si>
  <si>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</si>
  <si>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</si>
  <si>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</si>
  <si>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</si>
  <si>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</si>
  <si>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</si>
  <si>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</si>
  <si>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</si>
  <si>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</si>
  <si>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</si>
  <si>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</si>
  <si>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</si>
  <si>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</si>
  <si>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</si>
  <si>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</si>
  <si>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</si>
  <si>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</si>
  <si>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</si>
  <si>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</si>
  <si>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</si>
  <si>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</si>
  <si>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</si>
  <si>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</si>
  <si>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</si>
  <si>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</si>
  <si>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</si>
  <si>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</si>
  <si>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</si>
  <si>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</si>
  <si>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</si>
  <si>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</si>
  <si>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</si>
  <si>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</si>
  <si>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</si>
  <si>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</si>
  <si>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</si>
  <si>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</si>
  <si>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</si>
  <si>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</si>
  <si>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</si>
  <si>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</si>
  <si>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</si>
  <si>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</si>
  <si>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</si>
  <si>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</si>
  <si>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</si>
  <si>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</si>
  <si>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</si>
  <si>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</si>
  <si>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</si>
  <si>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</si>
  <si>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</si>
  <si>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</si>
  <si>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</si>
  <si>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</si>
  <si>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</si>
  <si>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</si>
  <si>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</si>
  <si>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</si>
  <si>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</si>
  <si>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</si>
  <si>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</si>
  <si>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</si>
  <si>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</si>
  <si>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</si>
  <si>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</si>
  <si>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</si>
  <si>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</si>
  <si>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</si>
  <si>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</si>
  <si>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</si>
  <si>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</si>
  <si>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</si>
  <si>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</si>
  <si>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</si>
  <si>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</si>
  <si>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</si>
  <si>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</si>
  <si>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</si>
  <si>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</si>
  <si>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</si>
  <si>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</si>
  <si>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</si>
  <si>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</si>
  <si>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</si>
  <si>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</si>
  <si>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</si>
  <si>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</si>
  <si>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</si>
  <si>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</si>
  <si>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</si>
  <si>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</si>
  <si>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</si>
  <si>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</si>
  <si>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</si>
  <si>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</si>
  <si>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</si>
  <si>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</si>
  <si>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</si>
  <si>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</si>
  <si>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</si>
  <si>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</si>
  <si>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</si>
  <si>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</si>
  <si>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</si>
  <si>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</si>
  <si>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</si>
  <si>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</si>
  <si>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</si>
  <si>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</si>
  <si>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</si>
  <si>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</si>
  <si>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</si>
  <si>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</si>
  <si>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</si>
  <si>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</si>
  <si>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</si>
  <si>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</si>
  <si>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</si>
  <si>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</si>
  <si>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</si>
  <si>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</si>
  <si>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</si>
  <si>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</si>
  <si>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</si>
  <si>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</si>
  <si>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</si>
  <si>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</si>
  <si>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</si>
  <si>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</si>
  <si>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</si>
  <si>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</si>
  <si>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</si>
  <si>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</si>
  <si>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</si>
  <si>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</si>
  <si>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</si>
  <si>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</si>
  <si>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</si>
  <si>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</si>
  <si>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</si>
  <si>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</si>
  <si>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</si>
  <si>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</si>
  <si>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</si>
  <si>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</si>
  <si>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</si>
  <si>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</si>
  <si>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</si>
  <si>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</si>
  <si>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</si>
  <si>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</si>
  <si>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</si>
  <si>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</si>
  <si>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</si>
  <si>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</si>
  <si>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</si>
  <si>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</si>
  <si>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</si>
  <si>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</si>
  <si>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</si>
  <si>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</si>
  <si>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</si>
  <si>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</si>
  <si>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</si>
  <si>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</si>
  <si>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</si>
  <si>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</si>
  <si>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</si>
  <si>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</si>
  <si>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</si>
  <si>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</si>
  <si>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</si>
  <si>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</si>
  <si>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</si>
  <si>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</si>
  <si>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</si>
  <si>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</si>
  <si>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</si>
  <si>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</si>
  <si>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</si>
  <si>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</si>
  <si>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</si>
  <si>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</si>
  <si>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</si>
  <si>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</si>
  <si>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</si>
  <si>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</si>
  <si>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</si>
  <si>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</si>
  <si>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</si>
  <si>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</si>
  <si>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</si>
  <si>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</si>
  <si>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</si>
  <si>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</si>
  <si>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</si>
  <si>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</si>
  <si>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</si>
  <si>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</si>
  <si>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</si>
  <si>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</si>
  <si>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</si>
  <si>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</si>
  <si>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</si>
  <si>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</si>
  <si>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</si>
  <si>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</si>
  <si>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</si>
  <si>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</si>
  <si>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</si>
  <si>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</si>
  <si>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</si>
  <si>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</si>
  <si>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</si>
  <si>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</si>
  <si>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</si>
  <si>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</si>
  <si>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</si>
  <si>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</si>
  <si>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</si>
  <si>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</si>
  <si>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</si>
  <si>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</si>
  <si>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</si>
  <si>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</si>
  <si>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</si>
  <si>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</si>
  <si>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</si>
  <si>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</si>
  <si>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</si>
  <si>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</si>
  <si>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</si>
  <si>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</si>
  <si>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</si>
  <si>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</si>
  <si>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</si>
  <si>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</si>
  <si>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</si>
  <si>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</si>
  <si>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</si>
  <si>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</si>
  <si>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</si>
  <si>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</si>
  <si>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</si>
  <si>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</si>
  <si>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</si>
  <si>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</si>
  <si>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</si>
  <si>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</si>
  <si>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</si>
  <si>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</si>
  <si>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</si>
  <si>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</si>
  <si>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</si>
  <si>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</si>
  <si>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</si>
  <si>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</si>
  <si>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</si>
  <si>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</si>
  <si>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</si>
  <si>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</si>
  <si>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</si>
  <si>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</si>
  <si>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</si>
  <si>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</si>
  <si>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</si>
  <si>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</si>
  <si>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</si>
  <si>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</si>
  <si>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</si>
  <si>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</si>
  <si>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</si>
  <si>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</si>
  <si>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</si>
  <si>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</si>
  <si>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</si>
  <si>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</si>
  <si>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</si>
  <si>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</si>
  <si>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</si>
  <si>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</si>
  <si>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</si>
  <si>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</si>
  <si>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</si>
  <si>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</si>
  <si>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</si>
  <si>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</si>
  <si>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</si>
  <si>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</si>
  <si>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</si>
  <si>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</si>
  <si>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</si>
  <si>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</si>
  <si>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</si>
  <si>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</si>
  <si>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</si>
  <si>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</si>
  <si>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</si>
  <si>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</si>
  <si>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</si>
  <si>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</si>
  <si>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</si>
  <si>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</si>
  <si>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</si>
  <si>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</si>
  <si>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</si>
  <si>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</si>
  <si>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</si>
  <si>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</si>
  <si>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</si>
  <si>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</si>
  <si>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</si>
  <si>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</si>
  <si>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</si>
  <si>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</si>
  <si>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</si>
  <si>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</si>
  <si>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</si>
  <si>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</si>
  <si>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</si>
  <si>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</si>
  <si>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</si>
  <si>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</si>
  <si>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</si>
  <si>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</si>
  <si>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</si>
  <si>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</si>
  <si>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</si>
  <si>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</si>
  <si>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</si>
  <si>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</si>
  <si>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</si>
  <si>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</si>
  <si>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</si>
  <si>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</si>
  <si>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</si>
  <si>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</si>
  <si>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</si>
  <si>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</si>
  <si>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</si>
  <si>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</si>
  <si>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</si>
  <si>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</si>
  <si>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</si>
  <si>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</si>
  <si>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</si>
  <si>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</si>
  <si>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</si>
  <si>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</si>
  <si>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</si>
  <si>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</si>
  <si>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</si>
  <si>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</si>
  <si>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</si>
  <si>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</si>
  <si>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</si>
  <si>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</si>
  <si>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</si>
  <si>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</si>
  <si>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</si>
  <si>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</si>
  <si>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</si>
  <si>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</si>
  <si>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</si>
  <si>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</si>
  <si>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</si>
  <si>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</si>
  <si>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</si>
  <si>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</si>
  <si>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</si>
  <si>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</si>
  <si>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</si>
  <si>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</si>
  <si>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</si>
  <si>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</si>
  <si>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</si>
  <si>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</si>
  <si>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</si>
  <si>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</si>
  <si>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</si>
  <si>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</si>
  <si>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</si>
  <si>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</si>
  <si>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</si>
  <si>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</si>
  <si>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</si>
  <si>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</si>
  <si>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</si>
  <si>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</si>
  <si>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</si>
  <si>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</si>
  <si>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</si>
  <si>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</si>
  <si>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</si>
  <si>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</si>
  <si>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</si>
  <si>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</si>
  <si>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</si>
  <si>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</si>
  <si>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</si>
  <si>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</si>
  <si>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</si>
  <si>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</si>
  <si>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</si>
  <si>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</si>
  <si>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</si>
  <si>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</si>
  <si>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</si>
  <si>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</si>
  <si>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</si>
  <si>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</si>
  <si>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</si>
  <si>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</si>
  <si>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</si>
  <si>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</si>
  <si>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</si>
  <si>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</si>
  <si>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</si>
  <si>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</si>
  <si>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</si>
  <si>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</si>
  <si>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</si>
  <si>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</si>
  <si>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</si>
  <si>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</si>
  <si>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</si>
  <si>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</si>
  <si>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</si>
  <si>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</si>
  <si>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</si>
  <si>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</si>
  <si>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</si>
  <si>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</si>
  <si>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</si>
  <si>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</si>
  <si>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</si>
  <si>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</si>
  <si>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</si>
  <si>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</si>
  <si>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</si>
  <si>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</si>
  <si>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</si>
  <si>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</si>
  <si>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</si>
  <si>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</si>
  <si>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</si>
  <si>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</si>
  <si>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</si>
  <si>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</si>
  <si>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</si>
  <si>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</si>
  <si>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</si>
  <si>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</si>
  <si>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</si>
  <si>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</si>
  <si>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</si>
  <si>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</si>
  <si>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</si>
  <si>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</si>
  <si>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</si>
  <si>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</si>
  <si>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</si>
  <si>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</si>
  <si>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</si>
  <si>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</si>
  <si>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</si>
  <si>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</si>
  <si>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</si>
  <si>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</si>
  <si>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</si>
  <si>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</si>
  <si>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</si>
  <si>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</si>
  <si>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</si>
  <si>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</si>
  <si>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</si>
  <si>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</si>
  <si>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</si>
  <si>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</si>
  <si>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</si>
  <si>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</si>
  <si>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</si>
  <si>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</si>
  <si>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</si>
  <si>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</si>
  <si>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</si>
  <si>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</si>
  <si>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</si>
  <si>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</si>
  <si>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</si>
  <si>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</si>
  <si>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</si>
  <si>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</si>
  <si>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</si>
  <si>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</si>
  <si>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</si>
  <si>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</si>
  <si>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</si>
  <si>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</si>
  <si>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</si>
  <si>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</si>
  <si>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</si>
  <si>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</si>
  <si>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</si>
  <si>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</si>
  <si>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</si>
  <si>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</si>
  <si>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</si>
  <si>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</si>
  <si>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</si>
  <si>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</si>
  <si>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</si>
  <si>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</si>
  <si>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</si>
  <si>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</si>
  <si>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</si>
  <si>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</si>
  <si>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</si>
  <si>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</si>
  <si>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</si>
  <si>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</si>
  <si>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</si>
  <si>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</si>
  <si>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</si>
  <si>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</si>
  <si>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</si>
  <si>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</si>
  <si>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</si>
  <si>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</si>
  <si>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</si>
  <si>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</si>
  <si>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</si>
  <si>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</si>
  <si>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</si>
  <si>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</si>
  <si>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</si>
  <si>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</si>
  <si>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</si>
  <si>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</si>
  <si>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</si>
  <si>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</si>
  <si>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</si>
  <si>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</si>
  <si>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</si>
  <si>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</si>
  <si>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</si>
  <si>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</si>
  <si>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</si>
  <si>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</si>
  <si>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</si>
  <si>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</si>
  <si>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</si>
  <si>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</si>
  <si>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</si>
  <si>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</si>
  <si>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</si>
  <si>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</si>
  <si>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</si>
  <si>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</si>
  <si>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</si>
  <si>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</si>
  <si>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</si>
  <si>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</si>
  <si>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</si>
  <si>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</si>
  <si>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</si>
  <si>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</si>
  <si>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</si>
  <si>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</si>
  <si>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</si>
  <si>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</si>
  <si>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</si>
  <si>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</si>
  <si>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</si>
  <si>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</si>
  <si>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</si>
  <si>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</si>
  <si>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</si>
  <si>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</si>
  <si>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</si>
  <si>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</si>
  <si>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</si>
  <si>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</si>
  <si>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</si>
  <si>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</si>
  <si>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</si>
  <si>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</si>
  <si>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</si>
  <si>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</si>
  <si>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</si>
  <si>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</si>
  <si>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</si>
  <si>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</si>
  <si>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</si>
  <si>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</si>
  <si>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</si>
  <si>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</si>
  <si>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</si>
  <si>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</si>
  <si>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</si>
  <si>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</si>
  <si>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</si>
  <si>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</si>
  <si>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</si>
  <si>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</si>
  <si>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</si>
  <si>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</si>
  <si>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</si>
  <si>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</si>
  <si>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</si>
  <si>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</si>
  <si>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</si>
  <si>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</si>
  <si>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</si>
  <si>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</si>
  <si>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</si>
  <si>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</si>
  <si>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</si>
  <si>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</si>
  <si>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</si>
  <si>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</si>
  <si>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</si>
  <si>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</si>
  <si>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</si>
  <si>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</si>
  <si>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</si>
  <si>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</si>
  <si>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</si>
  <si>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</si>
  <si>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</si>
  <si>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</si>
  <si>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</si>
  <si>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</si>
  <si>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</si>
  <si>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</si>
  <si>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</si>
  <si>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</si>
  <si>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</si>
  <si>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</si>
  <si>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</si>
  <si>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</si>
  <si>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</si>
  <si>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</si>
  <si>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</si>
  <si>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</si>
  <si>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</si>
  <si>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</si>
  <si>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</si>
  <si>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</si>
  <si>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</si>
  <si>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</si>
  <si>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</si>
  <si>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</si>
  <si>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</si>
  <si>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</si>
  <si>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</si>
  <si>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</si>
  <si>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</si>
  <si>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</si>
  <si>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</si>
  <si>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</si>
  <si>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</si>
  <si>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</si>
  <si>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</si>
  <si>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</si>
  <si>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</si>
  <si>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</si>
  <si>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</si>
  <si>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</si>
  <si>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</si>
  <si>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</si>
  <si>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</si>
  <si>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</si>
  <si>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</si>
  <si>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</si>
  <si>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</si>
  <si>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</si>
  <si>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</si>
  <si>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</si>
  <si>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</si>
  <si>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</si>
  <si>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</si>
  <si>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</si>
  <si>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</si>
  <si>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</si>
  <si>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</si>
  <si>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</si>
  <si>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</si>
  <si>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</si>
  <si>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</si>
  <si>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</si>
  <si>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</si>
  <si>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</si>
  <si>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</si>
  <si>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</si>
  <si>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</si>
  <si>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</si>
  <si>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</si>
  <si>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</si>
  <si>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</si>
  <si>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</si>
  <si>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</si>
  <si>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</si>
  <si>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</si>
  <si>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</si>
  <si>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</si>
  <si>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</si>
  <si>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</si>
  <si>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</si>
  <si>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</si>
  <si>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</si>
  <si>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</si>
  <si>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</si>
  <si>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</si>
  <si>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</si>
  <si>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</si>
  <si>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</si>
  <si>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</si>
  <si>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</si>
  <si>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</si>
  <si>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</si>
  <si>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</si>
  <si>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</si>
  <si>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</si>
  <si>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</si>
  <si>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</si>
  <si>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</si>
  <si>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</si>
  <si>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</si>
  <si>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</si>
  <si>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</si>
  <si>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</si>
  <si>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</si>
  <si>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</si>
  <si>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</si>
  <si>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</si>
  <si>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</si>
  <si>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</si>
  <si>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</si>
  <si>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</si>
  <si>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</si>
  <si>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</si>
  <si>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</si>
  <si>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</si>
  <si>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</si>
  <si>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</si>
  <si>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</si>
  <si>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</si>
  <si>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</si>
  <si>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</si>
  <si>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</si>
  <si>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</si>
  <si>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</si>
  <si>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</si>
  <si>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</si>
  <si>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</si>
  <si>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</si>
  <si>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</si>
  <si>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</si>
  <si>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</si>
  <si>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</si>
  <si>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</si>
  <si>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</si>
  <si>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</si>
  <si>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</si>
  <si>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</si>
  <si>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</si>
  <si>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</si>
  <si>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</si>
  <si>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</si>
  <si>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</si>
  <si>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</si>
  <si>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</si>
  <si>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</si>
  <si>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</si>
  <si>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</si>
  <si>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</si>
  <si>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</si>
  <si>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</si>
  <si>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</si>
  <si>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</si>
  <si>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</si>
  <si>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</si>
  <si>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</si>
  <si>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</si>
  <si>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</si>
  <si>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</si>
  <si>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</si>
  <si>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</si>
  <si>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</si>
  <si>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</si>
  <si>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</si>
  <si>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</si>
  <si>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</si>
  <si>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</si>
  <si>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</si>
  <si>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</si>
  <si>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</si>
  <si>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</si>
  <si>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</si>
  <si>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</si>
  <si>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</si>
  <si>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</si>
  <si>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</si>
  <si>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</si>
  <si>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</si>
  <si>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</si>
  <si>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</si>
  <si>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</si>
  <si>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</si>
  <si>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</si>
  <si>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</si>
  <si>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</si>
  <si>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</si>
  <si>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</si>
  <si>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</si>
  <si>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</si>
  <si>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</si>
  <si>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</si>
  <si>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</si>
  <si>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</si>
  <si>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</si>
  <si>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</si>
  <si>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</si>
  <si>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</si>
  <si>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</si>
  <si>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</si>
  <si>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</si>
  <si>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</si>
  <si>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</si>
  <si>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</si>
  <si>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</si>
  <si>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</si>
  <si>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</si>
  <si>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</si>
  <si>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</si>
  <si>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</si>
  <si>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</si>
  <si>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</si>
  <si>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</si>
  <si>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</si>
  <si>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</si>
  <si>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</si>
  <si>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</si>
  <si>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</si>
  <si>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</si>
  <si>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</si>
  <si>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</si>
  <si>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</si>
  <si>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</si>
  <si>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</si>
  <si>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</si>
  <si>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</si>
  <si>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</si>
  <si>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</si>
  <si>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</si>
  <si>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</si>
  <si>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</si>
  <si>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</si>
  <si>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</si>
  <si>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</si>
  <si>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</si>
  <si>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</si>
  <si>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</si>
  <si>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</si>
  <si>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</si>
  <si>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</si>
  <si>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</si>
  <si>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</si>
  <si>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</si>
  <si>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</si>
  <si>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</si>
  <si>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</si>
  <si>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</si>
  <si>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</si>
  <si>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</si>
  <si>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</si>
  <si>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</si>
  <si>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</si>
  <si>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</si>
  <si>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</si>
  <si>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</si>
  <si>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</si>
  <si>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</si>
  <si>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</si>
  <si>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</si>
  <si>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</si>
  <si>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</si>
  <si>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</si>
  <si>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</si>
  <si>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</si>
  <si>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</si>
  <si>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</si>
  <si>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</si>
  <si>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</si>
  <si>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</si>
  <si>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</si>
  <si>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</si>
  <si>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</si>
  <si>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</si>
  <si>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</si>
  <si>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</si>
  <si>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</si>
  <si>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</si>
  <si>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</si>
  <si>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</si>
  <si>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</si>
  <si>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</si>
  <si>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</si>
  <si>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</si>
  <si>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</si>
  <si>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</si>
  <si>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</si>
  <si>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</si>
  <si>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</si>
  <si>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</si>
  <si>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</si>
  <si>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</si>
  <si>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</si>
  <si>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</si>
  <si>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</si>
  <si>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</si>
  <si>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</si>
  <si>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</si>
  <si>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</si>
  <si>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</si>
  <si>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</si>
  <si>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</si>
  <si>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</si>
  <si>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</si>
  <si>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</si>
  <si>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</si>
  <si>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</si>
  <si>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</si>
  <si>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</si>
  <si>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</si>
  <si>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</si>
  <si>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</si>
  <si>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</si>
  <si>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</si>
  <si>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</si>
  <si>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</si>
  <si>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</si>
  <si>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</si>
  <si>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</si>
  <si>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</si>
  <si>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</si>
  <si>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</si>
  <si>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</si>
  <si>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</si>
  <si>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</si>
  <si>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</si>
  <si>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</si>
  <si>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</si>
  <si>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</si>
  <si>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</si>
  <si>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</si>
  <si>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</si>
  <si>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</si>
  <si>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</si>
  <si>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</si>
  <si>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</si>
  <si>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</si>
  <si>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</si>
  <si>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</si>
  <si>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</si>
  <si>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</si>
  <si>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</si>
  <si>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</si>
  <si>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</si>
  <si>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</si>
  <si>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</si>
  <si>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</si>
  <si>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</si>
  <si>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</si>
  <si>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</si>
  <si>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</si>
  <si>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</si>
  <si>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</si>
  <si>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</si>
  <si>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</si>
  <si>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</si>
  <si>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</si>
  <si>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</si>
  <si>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</si>
  <si>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</si>
  <si>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</si>
  <si>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</si>
  <si>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</si>
  <si>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</si>
  <si>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</si>
  <si>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</si>
  <si>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</si>
  <si>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</si>
  <si>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</si>
  <si>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</si>
  <si>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</si>
  <si>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</si>
  <si>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</si>
  <si>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</si>
  <si>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</si>
  <si>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</si>
  <si>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</si>
  <si>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</si>
  <si>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</si>
  <si>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</si>
  <si>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</si>
  <si>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</si>
  <si>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</si>
  <si>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</si>
  <si>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</si>
  <si>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</si>
  <si>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</si>
  <si>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</si>
  <si>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</si>
  <si>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</si>
  <si>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</si>
  <si>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</si>
  <si>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</si>
  <si>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</si>
  <si>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</si>
  <si>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</si>
  <si>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</si>
  <si>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</si>
  <si>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</si>
  <si>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</si>
  <si>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</si>
  <si>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</si>
  <si>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</si>
  <si>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</si>
  <si>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</si>
  <si>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</si>
  <si>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</si>
  <si>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</si>
  <si>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</si>
  <si>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</si>
  <si>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</si>
  <si>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</si>
  <si>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</si>
  <si>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</si>
  <si>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</si>
  <si>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</si>
  <si>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</si>
  <si>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</si>
  <si>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</si>
  <si>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</si>
  <si>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</si>
  <si>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</si>
  <si>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</si>
  <si>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</si>
  <si>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</si>
  <si>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</si>
  <si>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</si>
  <si>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</si>
  <si>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</si>
  <si>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</si>
  <si>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</si>
  <si>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</si>
  <si>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</si>
  <si>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</si>
  <si>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</si>
  <si>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</si>
  <si>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</si>
  <si>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</si>
  <si>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</si>
  <si>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</si>
  <si>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</si>
  <si>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</si>
  <si>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</si>
  <si>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</si>
  <si>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</si>
  <si>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</si>
  <si>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</si>
  <si>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</si>
  <si>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</si>
  <si>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</si>
  <si>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</si>
  <si>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</si>
  <si>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</si>
  <si>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</si>
  <si>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</si>
  <si>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</si>
  <si>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</si>
  <si>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</si>
  <si>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</si>
  <si>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</si>
  <si>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</si>
  <si>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</si>
  <si>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</si>
  <si>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</si>
  <si>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</si>
  <si>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</si>
  <si>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</si>
  <si>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</si>
  <si>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</si>
  <si>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</si>
  <si>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</si>
  <si>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</si>
  <si>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</si>
  <si>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</si>
  <si>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</si>
  <si>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</si>
  <si>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</si>
  <si>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</si>
  <si>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</si>
  <si>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</si>
  <si>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</si>
  <si>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</si>
  <si>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</si>
  <si>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</si>
  <si>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</si>
  <si>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</si>
  <si>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</si>
  <si>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</si>
  <si>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</si>
  <si>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</si>
  <si>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</si>
  <si>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</si>
  <si>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</si>
  <si>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</si>
  <si>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</si>
  <si>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</si>
  <si>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</si>
  <si>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</si>
  <si>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</si>
  <si>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</si>
  <si>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</si>
  <si>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</si>
  <si>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</si>
  <si>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</si>
  <si>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</si>
  <si>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</si>
  <si>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</si>
  <si>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</si>
  <si>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</si>
  <si>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</si>
  <si>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</si>
  <si>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</si>
  <si>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</si>
  <si>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</si>
  <si>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</si>
  <si>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</si>
  <si>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</si>
  <si>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</si>
  <si>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</si>
  <si>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</si>
  <si>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</si>
  <si>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</si>
  <si>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</si>
  <si>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</si>
  <si>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</si>
  <si>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</si>
  <si>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</si>
  <si>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</si>
  <si>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</si>
  <si>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</si>
  <si>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</si>
  <si>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</si>
  <si>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</si>
  <si>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</si>
  <si>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</si>
  <si>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</si>
  <si>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</si>
  <si>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</si>
  <si>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</si>
  <si>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</si>
  <si>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</si>
  <si>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</si>
  <si>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</si>
  <si>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</si>
  <si>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</si>
  <si>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</si>
  <si>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</si>
  <si>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</si>
  <si>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</si>
  <si>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</si>
  <si>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</si>
  <si>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</si>
  <si>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</si>
  <si>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</si>
  <si>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</si>
  <si>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</si>
  <si>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</si>
  <si>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</si>
  <si>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</si>
  <si>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</si>
  <si>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</si>
  <si>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</si>
  <si>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</si>
  <si>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</si>
  <si>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</si>
  <si>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</si>
  <si>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</si>
  <si>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</si>
  <si>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</si>
  <si>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</si>
  <si>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</si>
  <si>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</si>
  <si>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</si>
  <si>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</si>
  <si>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</si>
  <si>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</si>
  <si>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</si>
  <si>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</si>
  <si>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</si>
  <si>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</si>
  <si>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</si>
  <si>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</si>
  <si>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</si>
  <si>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</si>
  <si>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</si>
  <si>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</si>
  <si>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</si>
  <si>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</si>
  <si>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</si>
  <si>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</si>
  <si>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</si>
  <si>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</si>
  <si>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</si>
  <si>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</si>
  <si>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</si>
  <si>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</si>
  <si>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</si>
  <si>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</si>
  <si>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</si>
  <si>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</si>
  <si>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</si>
  <si>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</si>
  <si>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</si>
  <si>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</si>
  <si>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</si>
  <si>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</si>
  <si>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</si>
  <si>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</si>
  <si>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</si>
  <si>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</si>
  <si>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</si>
  <si>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</si>
  <si>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</si>
  <si>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</si>
  <si>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</si>
  <si>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</si>
  <si>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</si>
  <si>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</si>
  <si>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</si>
  <si>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</si>
  <si>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</si>
  <si>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</si>
  <si>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</si>
  <si>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</si>
  <si>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</si>
  <si>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</si>
  <si>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</si>
  <si>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</si>
  <si>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</si>
  <si>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</si>
  <si>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</si>
  <si>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</si>
  <si>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</si>
  <si>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</si>
  <si>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</si>
  <si>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</si>
  <si>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</si>
  <si>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</si>
  <si>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</si>
  <si>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</si>
  <si>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</si>
  <si>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</si>
  <si>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</si>
  <si>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</si>
  <si>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</si>
  <si>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</si>
  <si>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</si>
  <si>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</si>
  <si>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</si>
  <si>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</si>
  <si>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</si>
  <si>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</si>
  <si>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</si>
  <si>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</si>
  <si>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</si>
  <si>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</si>
  <si>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</si>
  <si>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</si>
  <si>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</si>
  <si>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</si>
  <si>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</si>
  <si>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</si>
  <si>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</si>
  <si>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</si>
  <si>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</si>
  <si>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</si>
  <si>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</si>
  <si>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</si>
  <si>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</si>
  <si>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</si>
  <si>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</si>
  <si>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</si>
  <si>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</si>
  <si>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</si>
  <si>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</si>
  <si>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</si>
  <si>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</si>
  <si>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</si>
  <si>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</si>
  <si>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</si>
  <si>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</si>
  <si>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</si>
  <si>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</si>
  <si>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</si>
  <si>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</si>
  <si>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</si>
  <si>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</si>
  <si>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</si>
  <si>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</si>
  <si>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</si>
  <si>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</si>
  <si>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</si>
  <si>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</si>
  <si>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</si>
  <si>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</si>
  <si>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</si>
  <si>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</si>
  <si>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</si>
  <si>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</si>
  <si>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</si>
  <si>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</si>
  <si>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</si>
  <si>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</si>
  <si>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</si>
  <si>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</si>
  <si>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</si>
  <si>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</si>
  <si>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</si>
  <si>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</si>
  <si>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</si>
  <si>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</si>
  <si>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</si>
  <si>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</si>
  <si>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</si>
  <si>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</si>
  <si>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</si>
  <si>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</si>
  <si>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</si>
  <si>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</si>
  <si>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</si>
  <si>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</si>
  <si>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</si>
  <si>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</si>
  <si>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</si>
  <si>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</si>
  <si>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</si>
  <si>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</si>
  <si>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</si>
  <si>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</si>
  <si>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</si>
  <si>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</si>
  <si>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</si>
  <si>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</si>
  <si>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</si>
  <si>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</si>
  <si>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</si>
  <si>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</si>
  <si>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</si>
  <si>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</si>
  <si>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</si>
  <si>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</si>
  <si>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</si>
  <si>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</si>
  <si>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</si>
  <si>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</si>
  <si>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</si>
  <si>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</si>
  <si>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</si>
  <si>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</si>
  <si>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</si>
  <si>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</si>
  <si>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</si>
  <si>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</si>
  <si>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</si>
  <si>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</si>
  <si>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</si>
  <si>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</si>
  <si>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</si>
  <si>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</si>
  <si>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</si>
  <si>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</si>
  <si>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</si>
  <si>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</si>
  <si>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</si>
  <si>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</si>
  <si>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</si>
  <si>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</si>
  <si>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</si>
  <si>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</si>
  <si>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</si>
  <si>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</si>
  <si>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</si>
  <si>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</si>
  <si>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</si>
  <si>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</si>
  <si>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</si>
  <si>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</si>
  <si>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</si>
  <si>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</si>
  <si>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</si>
  <si>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</si>
  <si>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</si>
  <si>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</si>
  <si>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</si>
  <si>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</si>
  <si>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</si>
  <si>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</si>
  <si>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</si>
  <si>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</si>
  <si>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</si>
  <si>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</si>
  <si>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</si>
  <si>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</si>
  <si>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</si>
  <si>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</si>
  <si>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</si>
  <si>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</si>
  <si>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</si>
  <si>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</si>
  <si>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</si>
  <si>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</si>
  <si>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</si>
  <si>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</si>
  <si>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</si>
  <si>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</si>
  <si>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</si>
  <si>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</si>
  <si>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</si>
  <si>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</si>
  <si>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</si>
  <si>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</si>
  <si>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</si>
  <si>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</si>
  <si>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</si>
  <si>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</si>
  <si>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</si>
  <si>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</si>
  <si>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</si>
  <si>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</si>
  <si>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</si>
  <si>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</si>
  <si>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</si>
  <si>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</si>
  <si>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</si>
  <si>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</si>
  <si>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</si>
  <si>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</si>
  <si>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</si>
  <si>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</si>
  <si>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</si>
  <si>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</si>
  <si>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</si>
  <si>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</si>
  <si>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</si>
  <si>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</si>
  <si>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</si>
  <si>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</si>
  <si>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</si>
  <si>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</si>
  <si>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</si>
  <si>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</si>
  <si>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</si>
  <si>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</si>
  <si>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</si>
  <si>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</si>
  <si>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</si>
  <si>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</si>
  <si>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</si>
  <si>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</si>
  <si>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</si>
  <si>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</si>
  <si>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</si>
  <si>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</si>
  <si>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</si>
  <si>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</si>
  <si>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</si>
  <si>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</si>
  <si>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</si>
  <si>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</si>
  <si>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</si>
  <si>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</si>
  <si>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</si>
  <si>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</si>
  <si>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</si>
  <si>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</si>
  <si>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</si>
  <si>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</si>
  <si>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</si>
  <si>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</si>
  <si>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</si>
  <si>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</si>
  <si>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</si>
  <si>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</si>
  <si>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</si>
  <si>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</si>
  <si>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</si>
  <si>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</si>
  <si>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</si>
  <si>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</si>
  <si>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</si>
  <si>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</si>
  <si>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</si>
  <si>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</si>
  <si>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</si>
  <si>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</si>
  <si>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</si>
  <si>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</si>
  <si>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</si>
  <si>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</si>
  <si>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</si>
  <si>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</si>
  <si>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</si>
  <si>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</si>
  <si>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</si>
  <si>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</si>
  <si>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</si>
  <si>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</si>
  <si>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</si>
  <si>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</si>
  <si>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</si>
  <si>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</si>
  <si>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</si>
  <si>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</si>
  <si>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</si>
  <si>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</si>
  <si>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</si>
  <si>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</si>
  <si>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</si>
  <si>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</si>
  <si>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</si>
  <si>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</si>
  <si>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</si>
  <si>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</si>
  <si>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</si>
  <si>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</si>
  <si>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</si>
  <si>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</si>
  <si>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</si>
  <si>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</si>
  <si>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</si>
  <si>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</si>
  <si>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</si>
  <si>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</si>
  <si>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</si>
  <si>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</si>
  <si>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</si>
  <si>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</si>
  <si>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</si>
  <si>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</si>
  <si>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</si>
  <si>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</si>
  <si>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</si>
  <si>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</si>
  <si>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</si>
  <si>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</si>
  <si>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</si>
  <si>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</si>
  <si>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</si>
  <si>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</si>
  <si>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</si>
  <si>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</si>
  <si>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</si>
  <si>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</si>
  <si>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</si>
  <si>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</si>
  <si>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</si>
  <si>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</si>
  <si>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</si>
  <si>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</si>
  <si>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</si>
  <si>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</si>
  <si>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</si>
  <si>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</si>
  <si>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</si>
  <si>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</si>
  <si>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</si>
  <si>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</si>
  <si>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</si>
  <si>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</si>
  <si>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</si>
  <si>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</si>
  <si>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</si>
  <si>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</si>
  <si>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</si>
  <si>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</si>
  <si>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</si>
  <si>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</si>
  <si>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</si>
  <si>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</si>
  <si>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</si>
  <si>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</si>
  <si>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</si>
  <si>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</si>
  <si>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</si>
  <si>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</si>
  <si>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</si>
  <si>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</si>
  <si>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</si>
  <si>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</si>
  <si>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</si>
  <si>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</si>
  <si>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</si>
  <si>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</si>
  <si>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</si>
  <si>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</si>
  <si>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</si>
  <si>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</si>
  <si>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</si>
  <si>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</si>
  <si>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</si>
  <si>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</si>
  <si>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</si>
  <si>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</si>
  <si>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</si>
  <si>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</si>
  <si>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</si>
  <si>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</si>
  <si>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</si>
  <si>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</si>
  <si>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</si>
  <si>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</si>
  <si>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</si>
  <si>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</si>
  <si>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</si>
  <si>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</si>
  <si>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</si>
  <si>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</si>
  <si>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</si>
  <si>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</si>
  <si>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</si>
  <si>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</si>
  <si>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</si>
  <si>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</si>
  <si>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</si>
  <si>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</si>
  <si>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</si>
  <si>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</si>
  <si>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</si>
  <si>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</si>
  <si>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</si>
  <si>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</si>
  <si>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</si>
  <si>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</si>
  <si>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</si>
  <si>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</si>
  <si>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</si>
  <si>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</si>
  <si>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</si>
  <si>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</si>
  <si>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</si>
  <si>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</si>
  <si>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</si>
  <si>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</si>
  <si>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</si>
  <si>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</si>
  <si>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</si>
  <si>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</si>
  <si>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</si>
  <si>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</si>
  <si>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</si>
  <si>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</si>
  <si>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</si>
  <si>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</si>
  <si>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</si>
  <si>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</si>
  <si>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</si>
  <si>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</si>
  <si>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</si>
  <si>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</si>
  <si>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</si>
  <si>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</si>
  <si>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</si>
  <si>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</si>
  <si>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</si>
  <si>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</si>
  <si>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</si>
  <si>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</si>
  <si>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</si>
  <si>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</si>
  <si>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</si>
  <si>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</si>
  <si>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</si>
  <si>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</si>
  <si>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</si>
  <si>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</si>
  <si>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</si>
  <si>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</si>
  <si>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</si>
  <si>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</si>
  <si>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</si>
  <si>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</si>
  <si>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</si>
  <si>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</si>
  <si>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</si>
  <si>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</si>
  <si>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</si>
  <si>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</si>
  <si>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</si>
  <si>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</si>
  <si>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</si>
  <si>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</si>
  <si>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</si>
  <si>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</si>
  <si>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</si>
  <si>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</si>
  <si>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</si>
  <si>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</si>
  <si>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</si>
  <si>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</si>
  <si>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</si>
  <si>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</si>
  <si>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</si>
  <si>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</si>
  <si>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</si>
  <si>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</si>
  <si>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</si>
  <si>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</si>
  <si>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</si>
  <si>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</si>
  <si>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</si>
  <si>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</si>
  <si>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</si>
  <si>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</si>
  <si>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</si>
  <si>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</si>
  <si>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</si>
  <si>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</si>
  <si>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</si>
  <si>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</si>
  <si>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</si>
  <si>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</si>
  <si>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</si>
  <si>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</si>
  <si>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</si>
  <si>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</si>
  <si>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</si>
  <si>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</si>
  <si>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</si>
  <si>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</si>
  <si>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</si>
  <si>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</si>
  <si>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</si>
  <si>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</si>
  <si>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</si>
  <si>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</si>
  <si>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</si>
  <si>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</si>
  <si>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</si>
  <si>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</si>
  <si>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</si>
  <si>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</si>
  <si>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</si>
  <si>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</si>
  <si>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</si>
  <si>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</si>
  <si>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</si>
  <si>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</si>
  <si>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</si>
  <si>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</si>
  <si>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</si>
  <si>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</si>
  <si>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</si>
  <si>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</si>
  <si>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</si>
  <si>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</si>
  <si>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</si>
  <si>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</si>
  <si>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</si>
  <si>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</si>
  <si>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</si>
  <si>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</si>
  <si>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</si>
  <si>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</si>
  <si>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</si>
  <si>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</si>
  <si>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</si>
  <si>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</si>
  <si>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</si>
  <si>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</si>
  <si>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</si>
  <si>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</si>
  <si>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</si>
  <si>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</si>
  <si>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</si>
  <si>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</si>
  <si>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</si>
  <si>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</si>
  <si>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</si>
  <si>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</si>
  <si>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</si>
  <si>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</si>
  <si>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</si>
  <si>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</si>
  <si>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</si>
  <si>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</si>
  <si>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</si>
  <si>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</si>
  <si>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</si>
  <si>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</si>
  <si>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</si>
  <si>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</si>
  <si>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</si>
  <si>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</si>
  <si>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</si>
  <si>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</si>
  <si>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</si>
  <si>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</si>
  <si>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</si>
  <si>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</si>
  <si>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</si>
  <si>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</si>
  <si>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</si>
  <si>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</si>
  <si>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</si>
  <si>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</si>
  <si>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</si>
  <si>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</si>
  <si>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</si>
  <si>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</si>
  <si>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</si>
  <si>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</si>
  <si>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</si>
  <si>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</si>
  <si>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</si>
  <si>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</si>
  <si>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</si>
  <si>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</si>
  <si>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</si>
  <si>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</si>
  <si>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</si>
  <si>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</si>
  <si>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</si>
  <si>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</si>
  <si>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</si>
  <si>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</si>
  <si>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</si>
  <si>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</si>
  <si>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</si>
  <si>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</si>
  <si>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</si>
  <si>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</si>
  <si>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</si>
  <si>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</si>
  <si>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</si>
  <si>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</si>
  <si>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</si>
  <si>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</si>
  <si>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</si>
  <si>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</si>
  <si>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</si>
  <si>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</si>
  <si>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</si>
  <si>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</si>
  <si>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</si>
  <si>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</si>
  <si>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</si>
  <si>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</si>
  <si>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</si>
  <si>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</si>
  <si>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</si>
  <si>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</si>
  <si>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</si>
  <si>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</si>
  <si>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</si>
  <si>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</si>
  <si>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</si>
  <si>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</si>
  <si>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</si>
  <si>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</si>
  <si>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</si>
  <si>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</si>
  <si>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</si>
  <si>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</si>
  <si>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</si>
  <si>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</si>
  <si>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</si>
  <si>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</si>
  <si>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</si>
  <si>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</si>
  <si>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</si>
  <si>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</si>
  <si>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</si>
  <si>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</si>
  <si>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</si>
  <si>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</si>
  <si>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</si>
  <si>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</si>
  <si>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</si>
  <si>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</si>
  <si>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</si>
  <si>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</si>
  <si>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</si>
  <si>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</si>
  <si>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</si>
  <si>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</si>
  <si>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</si>
  <si>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</si>
  <si>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</si>
  <si>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</si>
  <si>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</si>
  <si>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</si>
  <si>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</si>
  <si>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</si>
  <si>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</si>
  <si>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</si>
  <si>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</si>
  <si>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</si>
  <si>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</si>
  <si>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</si>
  <si>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</si>
  <si>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</si>
  <si>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</si>
  <si>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</si>
  <si>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</si>
  <si>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</si>
  <si>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</si>
  <si>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</si>
  <si>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</si>
  <si>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</si>
  <si>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</si>
  <si>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</si>
  <si>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</si>
  <si>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</si>
  <si>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</si>
  <si>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</si>
  <si>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</si>
  <si>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</si>
  <si>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</si>
  <si>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</si>
  <si>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</si>
  <si>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</si>
  <si>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</si>
  <si>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</si>
  <si>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</si>
  <si>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</si>
  <si>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</si>
  <si>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</si>
  <si>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</si>
  <si>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</si>
  <si>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</si>
  <si>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</si>
  <si>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</si>
  <si>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</si>
  <si>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</si>
  <si>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</si>
  <si>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</si>
  <si>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</si>
  <si>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</si>
  <si>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</si>
  <si>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</si>
  <si>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</si>
  <si>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</si>
  <si>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</si>
  <si>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</si>
  <si>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</si>
  <si>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</si>
  <si>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</si>
  <si>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</si>
  <si>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</si>
  <si>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</si>
  <si>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</si>
  <si>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</si>
  <si>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</si>
  <si>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</si>
  <si>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</si>
  <si>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</si>
  <si>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</si>
  <si>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</si>
  <si>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</si>
  <si>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</si>
  <si>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</si>
  <si>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</si>
  <si>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</si>
  <si>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</si>
  <si>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</si>
  <si>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</si>
  <si>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</si>
  <si>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</si>
  <si>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</si>
  <si>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</si>
  <si>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</si>
  <si>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</si>
  <si>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</si>
  <si>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</si>
  <si>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</si>
  <si>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</si>
  <si>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</si>
  <si>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</si>
  <si>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</si>
  <si>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</si>
  <si>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</si>
  <si>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</si>
  <si>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</si>
  <si>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</si>
  <si>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</si>
  <si>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</si>
  <si>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</si>
  <si>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</si>
  <si>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</si>
  <si>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</si>
  <si>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</si>
  <si>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</si>
  <si>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</si>
  <si>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</si>
  <si>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</si>
  <si>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</si>
  <si>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</si>
  <si>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</si>
  <si>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</si>
  <si>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</si>
  <si>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</si>
  <si>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</si>
  <si>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</si>
  <si>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</si>
  <si>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</si>
  <si>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</si>
  <si>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</si>
  <si>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</si>
  <si>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</si>
  <si>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</si>
  <si>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</si>
  <si>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</si>
  <si>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</si>
  <si>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</si>
  <si>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</si>
  <si>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</si>
  <si>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</si>
  <si>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</si>
  <si>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</si>
  <si>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</si>
  <si>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</si>
  <si>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</si>
  <si>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</si>
  <si>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</si>
  <si>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</si>
  <si>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</si>
  <si>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</si>
  <si>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</si>
  <si>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</si>
  <si>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</si>
  <si>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</si>
  <si>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</si>
  <si>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</si>
  <si>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</si>
  <si>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</si>
  <si>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</si>
  <si>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</si>
  <si>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</si>
  <si>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</si>
  <si>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</si>
  <si>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</si>
  <si>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</si>
  <si>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</si>
  <si>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</si>
  <si>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</si>
  <si>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</si>
  <si>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</si>
  <si>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</si>
  <si>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</si>
  <si>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</si>
  <si>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</si>
  <si>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</si>
  <si>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</si>
  <si>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</si>
  <si>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</si>
  <si>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</si>
  <si>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</si>
  <si>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</si>
  <si>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</si>
  <si>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</si>
  <si>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</si>
  <si>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</si>
  <si>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</si>
  <si>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</si>
  <si>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</si>
  <si>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</si>
  <si>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</si>
  <si>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</si>
  <si>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</si>
  <si>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</si>
  <si>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</si>
  <si>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</si>
  <si>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</si>
  <si>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</si>
  <si>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</si>
  <si>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</si>
  <si>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</si>
  <si>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</si>
  <si>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</si>
  <si>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</si>
  <si>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</si>
  <si>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</si>
  <si>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</si>
  <si>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</si>
  <si>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</si>
  <si>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</si>
  <si>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</si>
  <si>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</si>
  <si>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</si>
  <si>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</si>
  <si>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</si>
  <si>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</si>
  <si>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</si>
  <si>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</si>
  <si>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</si>
  <si>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</si>
  <si>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</si>
  <si>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</si>
  <si>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</si>
  <si>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</si>
  <si>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</si>
  <si>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</si>
  <si>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</si>
  <si>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</si>
  <si>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</si>
  <si>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</si>
  <si>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</si>
  <si>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</si>
  <si>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</si>
  <si>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</si>
  <si>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</si>
  <si>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</si>
  <si>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</si>
  <si>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</si>
  <si>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</si>
  <si>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</si>
  <si>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</si>
  <si>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</si>
  <si>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</si>
  <si>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</si>
  <si>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</si>
  <si>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</si>
  <si>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</si>
  <si>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</si>
  <si>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</si>
  <si>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</si>
  <si>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</si>
  <si>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</si>
  <si>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</si>
  <si>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</si>
  <si>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</si>
  <si>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</si>
  <si>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</si>
  <si>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</si>
  <si>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</si>
  <si>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</si>
  <si>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</si>
  <si>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</si>
  <si>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</si>
  <si>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</si>
  <si>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</si>
  <si>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</si>
  <si>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</si>
  <si>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</si>
  <si>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</si>
  <si>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</si>
  <si>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</si>
  <si>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</si>
  <si>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</si>
  <si>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</si>
  <si>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</si>
  <si>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</si>
  <si>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</si>
  <si>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</si>
  <si>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</si>
  <si>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</si>
  <si>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</si>
  <si>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</si>
  <si>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</si>
  <si>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</si>
  <si>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</si>
  <si>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</si>
  <si>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</si>
  <si>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</si>
  <si>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</si>
  <si>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</si>
  <si>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</si>
  <si>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</si>
  <si>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</si>
  <si>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</si>
  <si>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</si>
  <si>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</si>
  <si>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</si>
  <si>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</si>
  <si>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</si>
  <si>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</si>
  <si>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</si>
  <si>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</si>
  <si>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</si>
  <si>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</si>
  <si>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</si>
  <si>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</si>
  <si>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</si>
  <si>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</si>
  <si>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</si>
  <si>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</si>
  <si>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</si>
  <si>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</si>
  <si>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</si>
  <si>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</si>
  <si>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</si>
  <si>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</si>
  <si>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</si>
  <si>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</si>
  <si>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</si>
  <si>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</si>
  <si>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</si>
  <si>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</si>
  <si>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</si>
  <si>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</si>
  <si>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</si>
  <si>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</si>
  <si>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</si>
  <si>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</si>
  <si>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</si>
  <si>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</si>
  <si>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</si>
  <si>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</si>
  <si>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</si>
  <si>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</si>
  <si>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</si>
  <si>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</si>
  <si>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</si>
  <si>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</si>
  <si>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</si>
  <si>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</si>
  <si>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</si>
  <si>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</si>
  <si>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</si>
  <si>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</si>
  <si>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</si>
  <si>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</si>
  <si>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</si>
  <si>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</si>
  <si>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</si>
  <si>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</si>
  <si>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</si>
  <si>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</si>
  <si>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</si>
  <si>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</si>
  <si>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</si>
  <si>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</si>
  <si>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</si>
  <si>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</si>
  <si>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</si>
  <si>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</si>
  <si>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</si>
  <si>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</si>
  <si>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</si>
  <si>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</si>
  <si>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</si>
  <si>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</si>
  <si>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</si>
  <si>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</si>
  <si>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</si>
  <si>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</si>
  <si>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</si>
  <si>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</si>
  <si>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</si>
  <si>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</si>
  <si>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</si>
  <si>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</si>
  <si>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</si>
  <si>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</si>
  <si>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</si>
  <si>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</si>
  <si>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</si>
  <si>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</si>
  <si>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</si>
  <si>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</si>
  <si>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</si>
  <si>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</si>
  <si>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</si>
  <si>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</si>
  <si>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</si>
  <si>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</si>
  <si>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</si>
  <si>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</si>
  <si>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</si>
  <si>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</si>
  <si>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</si>
  <si>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</si>
  <si>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</si>
  <si>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</si>
  <si>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</si>
  <si>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</si>
  <si>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</si>
  <si>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</si>
  <si>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</si>
  <si>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</si>
  <si>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</si>
  <si>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</si>
  <si>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</si>
  <si>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</si>
  <si>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</si>
  <si>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</si>
  <si>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</si>
  <si>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</si>
  <si>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</si>
  <si>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</si>
  <si>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</si>
  <si>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</si>
  <si>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</si>
  <si>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</si>
  <si>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</si>
  <si>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</si>
  <si>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</si>
  <si>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</si>
  <si>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</si>
  <si>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</si>
  <si>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</si>
  <si>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</si>
  <si>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</si>
  <si>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</si>
  <si>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</si>
  <si>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</si>
  <si>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</si>
  <si>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</si>
  <si>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</si>
  <si>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</si>
  <si>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</si>
  <si>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</si>
  <si>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</si>
  <si>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</si>
  <si>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</si>
  <si>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</si>
  <si>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</si>
  <si>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</si>
  <si>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</si>
  <si>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</si>
  <si>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</si>
  <si>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</si>
  <si>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</si>
  <si>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</si>
  <si>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</si>
  <si>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</si>
  <si>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</si>
  <si>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</si>
  <si>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</si>
  <si>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</si>
  <si>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</si>
  <si>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</si>
  <si>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</si>
  <si>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</si>
  <si>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</si>
  <si>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</si>
  <si>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</si>
  <si>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</si>
  <si>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</si>
  <si>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</si>
  <si>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</si>
  <si>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</si>
  <si>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</si>
  <si>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</si>
  <si>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</si>
  <si>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</si>
  <si>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</si>
  <si>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</si>
  <si>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</si>
  <si>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</si>
  <si>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</si>
  <si>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</si>
  <si>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</si>
  <si>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</si>
  <si>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</si>
  <si>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</si>
  <si>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</si>
  <si>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</si>
  <si>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</si>
  <si>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</si>
  <si>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</si>
  <si>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</si>
  <si>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</si>
  <si>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</si>
  <si>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</si>
  <si>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</si>
  <si>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</si>
  <si>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</si>
  <si>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</si>
  <si>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</si>
  <si>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</si>
  <si>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</si>
  <si>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</si>
  <si>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</si>
  <si>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</si>
  <si>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</si>
  <si>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</si>
  <si>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</si>
  <si>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</si>
  <si>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</si>
  <si>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</si>
  <si>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</si>
  <si>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</si>
  <si>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</si>
  <si>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</si>
  <si>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</si>
  <si>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</si>
  <si>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</si>
  <si>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</si>
  <si>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</si>
  <si>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</si>
  <si>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</si>
  <si>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</si>
  <si>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</si>
  <si>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</si>
  <si>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</si>
  <si>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</si>
  <si>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</si>
  <si>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</si>
  <si>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</si>
  <si>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</si>
  <si>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</si>
  <si>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</si>
  <si>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</si>
  <si>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</si>
  <si>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</si>
  <si>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</si>
  <si>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</si>
  <si>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</si>
  <si>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</si>
  <si>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</si>
  <si>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</si>
  <si>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</si>
  <si>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</si>
  <si>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</si>
  <si>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</si>
  <si>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</si>
  <si>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</si>
  <si>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</si>
  <si>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</si>
  <si>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</si>
  <si>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</si>
  <si>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</si>
  <si>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</si>
  <si>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</si>
  <si>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</si>
  <si>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</si>
  <si>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</si>
  <si>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</si>
  <si>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</si>
  <si>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</si>
  <si>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</si>
  <si>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</si>
  <si>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</si>
  <si>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</si>
  <si>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</si>
  <si>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</si>
  <si>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</si>
  <si>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</si>
  <si>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</si>
  <si>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</si>
  <si>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</si>
  <si>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</si>
  <si>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</si>
  <si>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</si>
  <si>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</si>
  <si>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</si>
  <si>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</si>
  <si>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</si>
  <si>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</si>
  <si>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</si>
  <si>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</si>
  <si>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</si>
  <si>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</si>
  <si>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</si>
  <si>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</si>
  <si>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</si>
  <si>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</si>
  <si>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</si>
  <si>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</si>
  <si>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</si>
  <si>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</si>
  <si>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</si>
  <si>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</si>
  <si>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</si>
  <si>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</si>
  <si>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</si>
  <si>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</si>
  <si>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</si>
  <si>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</si>
  <si>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</si>
  <si>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</si>
  <si>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</si>
  <si>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</si>
  <si>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</si>
  <si>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</si>
  <si>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</si>
  <si>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</si>
  <si>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</si>
  <si>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</si>
  <si>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</si>
  <si>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</si>
  <si>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</si>
  <si>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</si>
  <si>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</si>
  <si>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</si>
  <si>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</si>
  <si>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</si>
  <si>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</si>
  <si>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</si>
  <si>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</si>
  <si>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</si>
  <si>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</si>
  <si>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</si>
  <si>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</si>
  <si>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</si>
  <si>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</si>
  <si>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</si>
  <si>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</si>
  <si>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</si>
  <si>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</si>
  <si>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</si>
  <si>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</si>
  <si>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</si>
  <si>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</si>
  <si>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</si>
  <si>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</si>
  <si>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</si>
  <si>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</si>
  <si>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</si>
  <si>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</si>
  <si>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</si>
  <si>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</si>
  <si>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</si>
  <si>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</si>
  <si>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</si>
  <si>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</si>
  <si>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</si>
  <si>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</si>
  <si>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</si>
  <si>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</si>
  <si>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</si>
  <si>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</si>
  <si>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</si>
  <si>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</si>
  <si>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</si>
  <si>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</si>
  <si>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</si>
  <si>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</si>
  <si>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</si>
  <si>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</si>
  <si>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</si>
  <si>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</si>
  <si>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</si>
  <si>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</si>
  <si>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</si>
  <si>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</si>
  <si>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</si>
  <si>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</si>
  <si>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</si>
  <si>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</si>
  <si>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</si>
  <si>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</si>
  <si>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</si>
  <si>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</si>
  <si>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</si>
  <si>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</si>
  <si>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</si>
  <si>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</si>
  <si>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</si>
  <si>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</si>
  <si>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</si>
  <si>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</si>
  <si>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</si>
  <si>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</si>
  <si>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</si>
  <si>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</si>
  <si>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</si>
  <si>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</si>
  <si>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</si>
  <si>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</si>
  <si>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</si>
  <si>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</si>
  <si>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</si>
  <si>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</si>
  <si>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</si>
  <si>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</si>
  <si>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</si>
  <si>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</si>
  <si>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</si>
  <si>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</si>
  <si>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</si>
  <si>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</si>
  <si>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</si>
  <si>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</si>
  <si>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</si>
  <si>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</si>
  <si>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</si>
  <si>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</si>
  <si>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</si>
  <si>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</si>
  <si>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</si>
  <si>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</si>
  <si>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</si>
  <si>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</si>
  <si>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</si>
  <si>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</si>
  <si>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</si>
  <si>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</si>
  <si>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</si>
  <si>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</si>
  <si>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</si>
  <si>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</si>
  <si>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</si>
  <si>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</si>
  <si>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</si>
  <si>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</si>
  <si>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</si>
  <si>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</si>
  <si>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</si>
  <si>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</si>
  <si>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</si>
  <si>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</si>
  <si>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</si>
  <si>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</si>
  <si>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</si>
  <si>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</si>
  <si>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</si>
  <si>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</si>
  <si>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</si>
  <si>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</si>
  <si>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</si>
  <si>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</si>
  <si>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</si>
  <si>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</si>
  <si>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</si>
  <si>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</si>
  <si>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</si>
  <si>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</si>
  <si>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</si>
  <si>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</si>
  <si>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</si>
  <si>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</si>
  <si>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</si>
  <si>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</si>
  <si>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</si>
  <si>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</si>
  <si>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</si>
  <si>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</si>
  <si>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</si>
  <si>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</si>
  <si>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</si>
  <si>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</si>
  <si>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</si>
  <si>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</si>
  <si>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</si>
  <si>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</si>
  <si>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</si>
  <si>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</si>
  <si>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</si>
  <si>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</si>
  <si>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</si>
  <si>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</si>
  <si>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</si>
  <si>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</si>
  <si>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</si>
  <si>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</si>
  <si>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</si>
  <si>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</si>
  <si>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</si>
  <si>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</si>
  <si>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</si>
  <si>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</si>
  <si>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</si>
  <si>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</si>
  <si>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</si>
  <si>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</si>
  <si>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</si>
  <si>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</si>
  <si>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</si>
  <si>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</si>
  <si>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</si>
  <si>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</si>
  <si>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</si>
  <si>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</si>
  <si>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</si>
  <si>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</si>
  <si>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</si>
  <si>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</si>
  <si>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</si>
  <si>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</si>
  <si>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</si>
  <si>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</si>
  <si>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</si>
  <si>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</si>
  <si>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</si>
  <si>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</si>
  <si>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</si>
  <si>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</si>
  <si>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</si>
  <si>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</si>
  <si>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</si>
  <si>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</si>
  <si>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</si>
  <si>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</si>
  <si>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</si>
  <si>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</si>
  <si>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</si>
  <si>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</si>
  <si>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</si>
  <si>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</si>
  <si>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</si>
  <si>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</si>
  <si>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</si>
  <si>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</si>
  <si>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</si>
  <si>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</si>
  <si>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</si>
  <si>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</si>
  <si>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</si>
  <si>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</si>
  <si>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</si>
  <si>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</si>
  <si>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</si>
  <si>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</si>
  <si>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</si>
  <si>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</si>
  <si>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</si>
  <si>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</si>
  <si>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</si>
  <si>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</si>
  <si>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</si>
  <si>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</si>
  <si>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</si>
  <si>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</si>
  <si>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</si>
  <si>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</si>
  <si>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</si>
  <si>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</si>
  <si>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</si>
  <si>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</si>
  <si>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</si>
  <si>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</si>
  <si>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</si>
  <si>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</si>
  <si>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</si>
  <si>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</si>
  <si>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</si>
  <si>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</si>
  <si>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</si>
  <si>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</si>
  <si>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</si>
  <si>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</si>
  <si>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</si>
  <si>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</si>
  <si>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</si>
  <si>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</si>
  <si>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</si>
  <si>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</si>
  <si>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</si>
  <si>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</si>
  <si>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</si>
  <si>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</si>
  <si>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</si>
  <si>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</si>
  <si>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</si>
  <si>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</si>
  <si>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</si>
  <si>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</si>
  <si>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</si>
  <si>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</si>
  <si>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</si>
  <si>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</si>
  <si>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</si>
  <si>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</si>
  <si>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</si>
  <si>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</si>
  <si>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</si>
  <si>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</si>
  <si>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</si>
  <si>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</si>
  <si>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</si>
  <si>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</si>
  <si>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</si>
  <si>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</si>
  <si>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</si>
  <si>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</si>
  <si>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</si>
  <si>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</si>
  <si>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</si>
  <si>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</si>
  <si>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</si>
  <si>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</si>
  <si>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</si>
  <si>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</si>
  <si>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</si>
  <si>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</si>
  <si>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</si>
  <si>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</si>
  <si>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</si>
  <si>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</si>
  <si>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</si>
  <si>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</si>
  <si>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</si>
  <si>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</si>
  <si>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</si>
  <si>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</si>
  <si>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</si>
  <si>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</si>
  <si>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</si>
  <si>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</si>
  <si>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</si>
  <si>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</si>
  <si>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</si>
  <si>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</si>
  <si>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</si>
  <si>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</si>
  <si>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</si>
  <si>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</si>
  <si>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</si>
  <si>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</si>
  <si>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</si>
  <si>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</si>
  <si>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</si>
  <si>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</si>
  <si>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</si>
  <si>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</si>
  <si>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</si>
  <si>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</si>
  <si>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</si>
  <si>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</si>
  <si>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</si>
  <si>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</si>
  <si>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</si>
  <si>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</si>
  <si>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</si>
  <si>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</si>
  <si>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</si>
  <si>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</si>
  <si>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</si>
  <si>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</si>
  <si>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</si>
  <si>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</si>
  <si>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</si>
  <si>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</si>
  <si>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</si>
  <si>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</si>
  <si>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</si>
  <si>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</si>
  <si>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</si>
  <si>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</si>
  <si>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</si>
  <si>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</si>
  <si>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</si>
  <si>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</si>
  <si>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</si>
  <si>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</si>
  <si>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</si>
  <si>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</si>
  <si>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</si>
  <si>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</si>
  <si>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</si>
  <si>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</si>
  <si>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</si>
  <si>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</si>
  <si>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</si>
  <si>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</si>
  <si>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</si>
  <si>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</si>
  <si>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</si>
  <si>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</si>
  <si>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</si>
  <si>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</si>
  <si>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</si>
  <si>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</si>
  <si>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</si>
  <si>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</si>
  <si>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</si>
  <si>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</si>
  <si>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</si>
  <si>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</si>
  <si>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</si>
  <si>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</si>
  <si>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</si>
  <si>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</si>
  <si>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</si>
  <si>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</si>
  <si>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</si>
  <si>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</si>
  <si>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</si>
  <si>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</si>
  <si>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</si>
  <si>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</si>
  <si>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</si>
  <si>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</si>
  <si>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</si>
  <si>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</si>
  <si>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</si>
  <si>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</si>
  <si>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</si>
  <si>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</si>
  <si>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</si>
  <si>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</si>
  <si>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</si>
  <si>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</si>
  <si>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</si>
  <si>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</si>
  <si>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</si>
  <si>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</si>
  <si>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</si>
  <si>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</si>
  <si>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</si>
  <si>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</si>
  <si>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</si>
  <si>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</si>
  <si>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</si>
  <si>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</si>
  <si>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</si>
  <si>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</si>
  <si>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</si>
  <si>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</si>
  <si>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</si>
  <si>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</si>
  <si>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</si>
  <si>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</si>
  <si>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</si>
  <si>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</si>
  <si>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</si>
  <si>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</si>
  <si>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</si>
  <si>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</si>
  <si>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</si>
  <si>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</si>
  <si>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</si>
  <si>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</si>
  <si>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</si>
  <si>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</si>
  <si>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</si>
  <si>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</si>
  <si>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</si>
  <si>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</si>
  <si>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</si>
  <si>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</si>
  <si>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</si>
  <si>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</si>
  <si>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</si>
  <si>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</si>
  <si>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</si>
  <si>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</si>
  <si>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</si>
  <si>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</si>
  <si>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</si>
  <si>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</si>
  <si>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</si>
  <si>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</si>
  <si>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</si>
  <si>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</si>
  <si>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</si>
  <si>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</si>
  <si>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</si>
  <si>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</si>
  <si>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</si>
  <si>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</si>
  <si>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</si>
  <si>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</si>
  <si>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</si>
  <si>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</si>
  <si>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</si>
  <si>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</si>
  <si>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</si>
  <si>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</si>
  <si>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</si>
  <si>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</si>
  <si>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</si>
  <si>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</si>
  <si>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</si>
  <si>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</si>
  <si>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</si>
  <si>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</si>
  <si>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</si>
  <si>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</si>
  <si>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</si>
  <si>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</si>
  <si>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</si>
  <si>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</si>
  <si>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</si>
  <si>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</si>
  <si>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</si>
  <si>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</si>
  <si>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</si>
  <si>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</si>
  <si>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</si>
  <si>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</si>
  <si>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</si>
  <si>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</si>
  <si>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</si>
  <si>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</si>
  <si>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</si>
  <si>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</si>
  <si>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</si>
  <si>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</si>
  <si>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</si>
  <si>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</si>
  <si>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</si>
  <si>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</si>
  <si>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</si>
  <si>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</si>
  <si>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</si>
  <si>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</si>
  <si>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</si>
  <si>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</si>
  <si>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</si>
  <si>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</si>
  <si>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</si>
  <si>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</si>
  <si>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</si>
  <si>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</si>
  <si>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</si>
  <si>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</si>
  <si>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</si>
  <si>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</si>
  <si>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</si>
  <si>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</si>
  <si>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</si>
  <si>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</si>
  <si>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</si>
  <si>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</si>
  <si>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</si>
  <si>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</si>
  <si>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</si>
  <si>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</si>
  <si>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</si>
  <si>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</si>
  <si>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</si>
  <si>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</si>
  <si>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</si>
  <si>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</si>
  <si>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</si>
  <si>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</si>
  <si>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</si>
  <si>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</si>
  <si>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</si>
  <si>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</si>
  <si>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</si>
  <si>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</si>
  <si>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</si>
  <si>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</si>
  <si>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</si>
  <si>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</si>
  <si>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</si>
  <si>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</si>
  <si>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</si>
  <si>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</si>
  <si>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</si>
  <si>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</si>
  <si>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</si>
  <si>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</si>
  <si>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</si>
  <si>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</si>
  <si>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</si>
  <si>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</si>
  <si>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</si>
  <si>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</si>
  <si>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</si>
  <si>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</si>
  <si>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</si>
  <si>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</si>
  <si>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</si>
  <si>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</si>
  <si>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</si>
  <si>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</si>
  <si>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</si>
  <si>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</si>
  <si>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</si>
  <si>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</si>
  <si>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</si>
  <si>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</si>
  <si>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</si>
  <si>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</si>
  <si>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</si>
  <si>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</si>
  <si>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</si>
  <si>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</si>
  <si>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</si>
  <si>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</si>
  <si>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</si>
  <si>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</si>
  <si>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</si>
  <si>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</si>
  <si>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</si>
  <si>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</si>
  <si>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</si>
  <si>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</si>
  <si>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</si>
  <si>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</si>
  <si>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</si>
  <si>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</si>
  <si>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</si>
  <si>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</si>
  <si>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</si>
  <si>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</si>
  <si>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</si>
  <si>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</si>
  <si>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</si>
  <si>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</si>
  <si>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</si>
  <si>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</si>
  <si>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</si>
  <si>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</si>
  <si>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</si>
  <si>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</si>
  <si>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</si>
  <si>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</si>
  <si>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</si>
  <si>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</si>
  <si>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</si>
  <si>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</si>
  <si>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</si>
  <si>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</si>
  <si>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</si>
  <si>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</si>
  <si>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</si>
  <si>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</si>
  <si>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</si>
  <si>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</si>
  <si>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</si>
  <si>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</si>
  <si>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</si>
  <si>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</si>
  <si>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</si>
  <si>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</si>
  <si>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</si>
  <si>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</si>
  <si>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</si>
  <si>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</si>
  <si>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</si>
  <si>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</si>
  <si>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</si>
  <si>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</si>
  <si>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</si>
  <si>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</si>
  <si>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</si>
  <si>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</si>
  <si>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</si>
  <si>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</si>
  <si>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</si>
  <si>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</si>
  <si>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</si>
  <si>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</si>
  <si>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</si>
  <si>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</si>
  <si>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</si>
  <si>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</si>
  <si>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</si>
  <si>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</si>
  <si>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</si>
  <si>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</si>
  <si>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</si>
  <si>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</si>
  <si>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</si>
  <si>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</si>
  <si>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</si>
  <si>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</si>
  <si>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</si>
  <si>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</si>
  <si>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</si>
  <si>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</si>
  <si>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</si>
  <si>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</si>
  <si>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</si>
  <si>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</si>
  <si>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</si>
  <si>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</si>
  <si>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</si>
  <si>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</si>
  <si>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</si>
  <si>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</si>
  <si>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</si>
  <si>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</si>
  <si>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</si>
  <si>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</si>
  <si>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</si>
  <si>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</si>
  <si>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</si>
  <si>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</si>
  <si>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</si>
  <si>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</si>
  <si>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</si>
  <si>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</si>
  <si>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</si>
  <si>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</si>
  <si>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</si>
  <si>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</si>
  <si>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</si>
  <si>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</si>
  <si>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</si>
  <si>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</si>
  <si>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</si>
  <si>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</si>
  <si>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</si>
  <si>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</si>
  <si>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</si>
  <si>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</si>
  <si>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</si>
  <si>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</si>
  <si>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</si>
  <si>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</si>
  <si>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</si>
  <si>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</si>
  <si>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</si>
  <si>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</si>
  <si>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</si>
  <si>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</si>
  <si>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</si>
  <si>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</si>
  <si>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</si>
  <si>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</si>
  <si>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</si>
  <si>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</si>
  <si>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</si>
  <si>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</si>
  <si>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</si>
  <si>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</si>
  <si>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</si>
  <si>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</si>
  <si>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</si>
  <si>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</si>
  <si>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</si>
  <si>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</si>
  <si>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</si>
  <si>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</si>
  <si>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</si>
  <si>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</si>
  <si>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</si>
  <si>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</si>
  <si>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</si>
  <si>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</si>
  <si>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</si>
  <si>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</si>
  <si>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</si>
  <si>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</si>
  <si>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</si>
  <si>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</si>
  <si>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</si>
  <si>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</si>
  <si>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</si>
  <si>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</si>
  <si>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</si>
  <si>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</si>
  <si>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</si>
  <si>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</si>
  <si>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</si>
  <si>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</si>
  <si>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</si>
  <si>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</si>
  <si>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</si>
  <si>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</si>
  <si>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</si>
  <si>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</si>
  <si>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</si>
  <si>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</si>
  <si>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</si>
  <si>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</si>
  <si>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</si>
  <si>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</si>
  <si>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</si>
  <si>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</si>
  <si>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</si>
  <si>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</si>
  <si>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</si>
  <si>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</si>
  <si>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</si>
  <si>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</si>
  <si>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</si>
  <si>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</si>
  <si>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</si>
  <si>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</si>
  <si>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</si>
  <si>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</si>
  <si>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</si>
  <si>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</si>
  <si>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</si>
  <si>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</si>
  <si>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</si>
  <si>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</si>
  <si>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</si>
  <si>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</si>
  <si>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</si>
  <si>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</si>
  <si>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</si>
  <si>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</si>
  <si>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</si>
  <si>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</si>
  <si>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</si>
  <si>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</si>
  <si>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</si>
  <si>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</si>
  <si>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</si>
  <si>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</si>
  <si>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</si>
  <si>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</si>
  <si>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</si>
  <si>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</si>
  <si>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</si>
  <si>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</si>
  <si>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</si>
  <si>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</si>
  <si>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</si>
  <si>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</si>
  <si>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</si>
  <si>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</si>
  <si>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</si>
  <si>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</si>
  <si>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</si>
  <si>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</si>
  <si>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</si>
  <si>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</si>
  <si>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</si>
  <si>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</si>
  <si>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</si>
  <si>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</si>
  <si>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</si>
  <si>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</si>
  <si>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</si>
  <si>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</si>
  <si>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</si>
  <si>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</si>
  <si>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</si>
  <si>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</si>
  <si>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</si>
  <si>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</si>
  <si>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</si>
  <si>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</si>
  <si>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</si>
  <si>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</si>
  <si>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</si>
  <si>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</si>
  <si>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</si>
  <si>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</si>
  <si>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</si>
  <si>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</si>
  <si>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</si>
  <si>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</si>
  <si>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</si>
  <si>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</si>
  <si>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</si>
  <si>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</si>
  <si>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</si>
  <si>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</si>
  <si>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</si>
  <si>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</si>
  <si>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</si>
  <si>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</si>
  <si>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</si>
  <si>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</si>
  <si>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</si>
  <si>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</si>
  <si>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</si>
  <si>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</si>
  <si>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</si>
  <si>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</si>
  <si>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</si>
  <si>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</si>
  <si>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</si>
  <si>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</si>
  <si>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</si>
  <si>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</si>
  <si>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</si>
  <si>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</si>
  <si>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</si>
  <si>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</si>
  <si>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</si>
  <si>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</si>
  <si>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</si>
  <si>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</si>
  <si>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</si>
  <si>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</si>
  <si>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</si>
  <si>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</si>
  <si>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</si>
  <si>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</si>
  <si>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</si>
  <si>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</si>
  <si>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</si>
  <si>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</si>
  <si>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</si>
  <si>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</si>
  <si>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</si>
  <si>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</si>
  <si>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</si>
  <si>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</si>
  <si>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</si>
  <si>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</si>
  <si>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</si>
  <si>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</si>
  <si>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</si>
  <si>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</si>
  <si>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</si>
  <si>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</si>
  <si>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</si>
  <si>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</si>
  <si>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</si>
  <si>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</si>
  <si>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</si>
  <si>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</si>
  <si>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</si>
  <si>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</si>
  <si>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</si>
  <si>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</si>
  <si>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</si>
  <si>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</si>
  <si>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</si>
  <si>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</si>
  <si>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</si>
  <si>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</si>
  <si>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</si>
  <si>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</si>
  <si>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</si>
  <si>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</si>
  <si>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</si>
  <si>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</si>
  <si>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</si>
  <si>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</si>
  <si>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</si>
  <si>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</si>
  <si>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</si>
  <si>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</si>
  <si>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</si>
  <si>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</si>
  <si>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</si>
  <si>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</si>
  <si>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</si>
  <si>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</si>
  <si>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</si>
  <si>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</si>
  <si>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</si>
  <si>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</si>
  <si>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</si>
  <si>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</si>
  <si>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</si>
  <si>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</si>
  <si>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</si>
  <si>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</si>
  <si>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</si>
  <si>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</si>
  <si>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</si>
  <si>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</si>
  <si>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</si>
  <si>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</si>
  <si>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</si>
  <si>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</si>
  <si>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</si>
  <si>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</si>
  <si>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</si>
  <si>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</si>
  <si>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</si>
  <si>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</si>
  <si>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</si>
  <si>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</si>
  <si>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</si>
  <si>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</si>
  <si>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</si>
  <si>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</si>
  <si>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</si>
  <si>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</si>
  <si>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</si>
  <si>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</si>
  <si>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</si>
  <si>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</si>
  <si>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</si>
  <si>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</si>
  <si>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</si>
  <si>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</si>
  <si>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</si>
  <si>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</si>
  <si>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</si>
  <si>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</si>
  <si>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</si>
  <si>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</si>
  <si>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</si>
  <si>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</si>
  <si>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</si>
  <si>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</si>
  <si>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</si>
  <si>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</si>
  <si>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</si>
  <si>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</si>
  <si>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</si>
  <si>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</si>
  <si>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</si>
  <si>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</si>
  <si>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</si>
  <si>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</si>
  <si>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</si>
  <si>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</si>
  <si>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</si>
  <si>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</si>
  <si>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</si>
  <si>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</si>
  <si>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</si>
  <si>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</si>
  <si>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</si>
  <si>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</si>
  <si>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</si>
  <si>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</si>
  <si>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</si>
  <si>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</si>
  <si>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</si>
  <si>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</si>
  <si>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</si>
  <si>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</si>
  <si>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</si>
  <si>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</si>
  <si>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</si>
  <si>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</si>
  <si>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</si>
  <si>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</si>
  <si>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</si>
  <si>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</si>
  <si>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</si>
  <si>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</si>
  <si>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</si>
  <si>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</si>
  <si>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</si>
  <si>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</si>
  <si>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</si>
  <si>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</si>
  <si>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</si>
  <si>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</si>
  <si>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</si>
  <si>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</si>
  <si>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</si>
  <si>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</si>
  <si>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</si>
  <si>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</si>
  <si>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</si>
  <si>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</si>
  <si>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</si>
  <si>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</si>
  <si>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</si>
  <si>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</si>
  <si>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</si>
  <si>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</si>
  <si>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</si>
  <si>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</si>
  <si>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</si>
  <si>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</si>
  <si>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</si>
  <si>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</si>
  <si>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</si>
  <si>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</si>
  <si>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</si>
  <si>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</si>
  <si>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</si>
  <si>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</si>
  <si>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</si>
  <si>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</si>
  <si>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</si>
  <si>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</si>
  <si>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</si>
  <si>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</si>
  <si>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</si>
  <si>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</si>
  <si>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</si>
  <si>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</si>
  <si>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</si>
  <si>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</si>
  <si>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</si>
  <si>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</si>
  <si>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</si>
  <si>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</si>
  <si>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</si>
  <si>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</si>
  <si>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</si>
  <si>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</si>
  <si>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</si>
  <si>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</si>
  <si>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</si>
  <si>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</si>
  <si>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</si>
  <si>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</si>
  <si>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</si>
  <si>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</si>
  <si>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</si>
  <si>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</si>
  <si>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</si>
  <si>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</si>
  <si>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</si>
  <si>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</si>
  <si>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</si>
  <si>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</si>
  <si>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</si>
  <si>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</si>
  <si>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</si>
  <si>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</si>
  <si>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</si>
  <si>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</si>
  <si>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</si>
  <si>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</si>
  <si>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</si>
  <si>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</si>
  <si>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</si>
  <si>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</si>
  <si>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</si>
  <si>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</si>
  <si>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</si>
  <si>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</si>
  <si>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</si>
  <si>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</si>
  <si>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</si>
  <si>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</si>
  <si>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</si>
  <si>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</si>
  <si>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</si>
  <si>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</si>
  <si>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</si>
  <si>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</si>
  <si>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</si>
  <si>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</si>
  <si>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</si>
  <si>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</si>
  <si>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</si>
  <si>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</si>
  <si>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</si>
  <si>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</si>
  <si>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</si>
  <si>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</si>
  <si>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</si>
  <si>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</si>
  <si>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</si>
  <si>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</si>
  <si>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</si>
  <si>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</si>
  <si>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</si>
  <si>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</si>
  <si>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</si>
  <si>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</si>
  <si>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</si>
  <si>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</si>
  <si>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</si>
  <si>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</si>
  <si>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</si>
  <si>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</si>
  <si>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</si>
  <si>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</si>
  <si>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</si>
  <si>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</si>
  <si>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</si>
  <si>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</si>
  <si>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</si>
  <si>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</si>
  <si>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</si>
  <si>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</si>
  <si>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</si>
  <si>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</si>
  <si>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</si>
  <si>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</si>
  <si>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</si>
  <si>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</si>
  <si>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</si>
  <si>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</si>
  <si>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</si>
  <si>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</si>
  <si>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</si>
  <si>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</si>
  <si>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</si>
  <si>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</si>
  <si>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</si>
  <si>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</si>
  <si>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</si>
  <si>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</si>
  <si>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</si>
  <si>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</si>
  <si>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</si>
  <si>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</si>
  <si>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</si>
  <si>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</si>
  <si>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</si>
  <si>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</si>
  <si>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</si>
  <si>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</si>
  <si>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</si>
  <si>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</si>
  <si>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</si>
  <si>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</si>
  <si>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</si>
  <si>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</si>
  <si>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</si>
  <si>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</si>
  <si>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</si>
  <si>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</si>
  <si>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</si>
  <si>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</si>
  <si>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</si>
  <si>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</si>
  <si>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</si>
  <si>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</si>
  <si>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</si>
  <si>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</si>
  <si>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</si>
  <si>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</si>
  <si>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</si>
  <si>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</si>
  <si>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</si>
  <si>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</si>
  <si>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</si>
  <si>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</si>
  <si>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</si>
  <si>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</si>
  <si>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</si>
  <si>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</si>
  <si>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</si>
  <si>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</si>
  <si>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</si>
  <si>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</si>
  <si>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</si>
  <si>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</si>
  <si>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</si>
  <si>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</si>
  <si>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</si>
  <si>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</si>
  <si>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</si>
  <si>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</si>
  <si>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</si>
  <si>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</si>
  <si>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</si>
  <si>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</si>
  <si>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</si>
  <si>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</si>
  <si>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</si>
  <si>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</si>
  <si>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</si>
  <si>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</si>
  <si>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</si>
  <si>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</si>
  <si>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</si>
  <si>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</si>
  <si>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</si>
  <si>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</si>
  <si>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</si>
  <si>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</si>
  <si>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</si>
  <si>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</si>
  <si>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</si>
  <si>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</si>
  <si>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</si>
  <si>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</si>
  <si>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</si>
  <si>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</si>
  <si>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</si>
  <si>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</si>
  <si>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</si>
  <si>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</si>
  <si>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</si>
  <si>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</si>
  <si>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</si>
  <si>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</si>
  <si>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</si>
  <si>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</si>
  <si>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</si>
  <si>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</si>
  <si>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</si>
  <si>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</si>
  <si>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</si>
  <si>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</si>
  <si>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</si>
  <si>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</si>
  <si>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</si>
  <si>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</si>
  <si>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</si>
  <si>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</si>
  <si>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</si>
  <si>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</si>
  <si>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</si>
  <si>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</si>
  <si>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</si>
  <si>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</si>
  <si>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</si>
  <si>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</si>
  <si>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</si>
  <si>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</si>
  <si>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</si>
  <si>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</si>
  <si>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</si>
  <si>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</si>
  <si>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</si>
  <si>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</si>
  <si>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</si>
  <si>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</si>
  <si>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</si>
  <si>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</si>
  <si>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</si>
  <si>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</si>
  <si>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</si>
  <si>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</si>
  <si>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</si>
  <si>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</si>
  <si>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</si>
  <si>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</si>
  <si>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</si>
  <si>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</si>
  <si>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</si>
  <si>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</si>
  <si>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</si>
  <si>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</si>
  <si>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</si>
  <si>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</si>
  <si>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</si>
  <si>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</si>
  <si>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</si>
  <si>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</si>
  <si>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</si>
  <si>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</si>
  <si>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</si>
  <si>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</si>
  <si>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</si>
  <si>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</si>
  <si>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</si>
  <si>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</si>
  <si>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</si>
  <si>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</si>
  <si>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</si>
  <si>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</si>
  <si>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</si>
  <si>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</si>
  <si>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</si>
  <si>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</si>
  <si>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</si>
  <si>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</si>
  <si>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</si>
  <si>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</si>
  <si>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</si>
  <si>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</si>
  <si>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</si>
  <si>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</si>
  <si>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</si>
  <si>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</si>
  <si>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</si>
  <si>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</si>
  <si>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</si>
  <si>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</si>
  <si>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</si>
  <si>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</si>
  <si>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</si>
  <si>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</si>
  <si>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</si>
  <si>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</si>
  <si>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</si>
  <si>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</si>
  <si>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</si>
  <si>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</si>
  <si>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</si>
  <si>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</si>
  <si>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</si>
  <si>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</si>
  <si>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</si>
  <si>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</si>
  <si>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</si>
  <si>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</si>
  <si>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</si>
  <si>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</si>
  <si>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</si>
  <si>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</si>
  <si>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</si>
  <si>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</si>
  <si>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</si>
  <si>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</si>
  <si>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</si>
  <si>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</si>
  <si>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</si>
  <si>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</si>
  <si>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</si>
  <si>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</si>
  <si>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</si>
  <si>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</si>
  <si>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</si>
  <si>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</si>
  <si>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</si>
  <si>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</si>
  <si>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</si>
  <si>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</si>
  <si>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</si>
  <si>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</si>
  <si>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</si>
  <si>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</si>
  <si>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</si>
  <si>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</si>
  <si>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</si>
  <si>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</si>
  <si>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</si>
  <si>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</si>
  <si>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</si>
  <si>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</si>
  <si>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</si>
  <si>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</si>
  <si>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</si>
  <si>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</si>
  <si>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</si>
  <si>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</si>
  <si>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</si>
  <si>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</si>
  <si>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</si>
  <si>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</si>
  <si>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</si>
  <si>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</si>
  <si>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</si>
  <si>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</si>
  <si>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</si>
  <si>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</si>
  <si>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</si>
  <si>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</si>
  <si>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</si>
  <si>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</si>
  <si>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</si>
  <si>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</si>
  <si>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</si>
  <si>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</si>
  <si>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</si>
  <si>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</si>
  <si>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</si>
  <si>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</si>
  <si>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</si>
  <si>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</si>
  <si>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</si>
  <si>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</si>
  <si>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</si>
  <si>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</si>
  <si>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</si>
  <si>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</si>
  <si>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</si>
  <si>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</si>
  <si>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</si>
  <si>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</si>
  <si>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</si>
  <si>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</si>
  <si>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</si>
  <si>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</si>
  <si>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</si>
  <si>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</si>
  <si>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</si>
  <si>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</si>
  <si>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</si>
  <si>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</si>
  <si>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</si>
  <si>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</si>
  <si>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</si>
  <si>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</si>
  <si>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</si>
  <si>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</si>
  <si>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</si>
  <si>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</si>
  <si>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</si>
  <si>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</si>
  <si>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</si>
  <si>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</si>
  <si>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</si>
  <si>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</si>
  <si>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</si>
  <si>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</si>
  <si>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</si>
  <si>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</si>
  <si>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</si>
  <si>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</si>
  <si>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</si>
  <si>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</si>
  <si>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</si>
  <si>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</si>
  <si>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</si>
  <si>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</si>
  <si>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</si>
  <si>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</si>
  <si>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</si>
  <si>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</si>
  <si>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</si>
  <si>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</si>
  <si>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</si>
  <si>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</si>
  <si>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</si>
  <si>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</si>
  <si>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</si>
  <si>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</si>
  <si>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</si>
  <si>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</si>
  <si>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</si>
  <si>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</si>
  <si>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</si>
  <si>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</si>
  <si>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</si>
  <si>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</si>
  <si>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</si>
  <si>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</si>
  <si>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</si>
  <si>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</si>
  <si>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</si>
  <si>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</si>
  <si>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</si>
  <si>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</si>
  <si>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</si>
  <si>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</si>
  <si>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</si>
  <si>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</si>
  <si>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</si>
  <si>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</si>
  <si>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</si>
  <si>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</si>
  <si>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</si>
  <si>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</si>
  <si>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</si>
  <si>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</si>
  <si>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</si>
  <si>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</si>
  <si>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</si>
  <si>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</si>
  <si>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</si>
  <si>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</si>
  <si>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</si>
  <si>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</si>
  <si>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</si>
  <si>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</si>
  <si>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</si>
  <si>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</si>
  <si>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</si>
  <si>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</si>
  <si>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</si>
  <si>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</si>
  <si>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</si>
  <si>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</si>
  <si>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</si>
  <si>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</si>
  <si>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</si>
  <si>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</si>
  <si>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</si>
  <si>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</si>
  <si>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</si>
  <si>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</si>
  <si>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</si>
  <si>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</si>
  <si>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</si>
  <si>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</si>
  <si>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</si>
  <si>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</si>
  <si>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</si>
  <si>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</si>
  <si>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</si>
  <si>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</si>
  <si>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</si>
  <si>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</si>
  <si>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</si>
  <si>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</si>
  <si>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</si>
  <si>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</si>
  <si>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</si>
  <si>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</si>
  <si>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</si>
  <si>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</si>
  <si>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</si>
  <si>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</si>
  <si>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</si>
  <si>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</si>
  <si>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</si>
  <si>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</si>
  <si>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</si>
  <si>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</si>
  <si>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</si>
  <si>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</si>
  <si>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</si>
  <si>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</si>
  <si>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</si>
  <si>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</si>
  <si>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</si>
  <si>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</si>
  <si>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</si>
  <si>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</si>
  <si>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</si>
  <si>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</si>
  <si>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</si>
  <si>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</si>
  <si>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</si>
  <si>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</si>
  <si>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</si>
  <si>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</si>
  <si>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</si>
  <si>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</si>
  <si>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</si>
  <si>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</si>
  <si>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</si>
  <si>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</si>
  <si>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</si>
  <si>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</si>
  <si>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</si>
  <si>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</si>
  <si>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</si>
  <si>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</si>
  <si>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</si>
  <si>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</si>
  <si>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</si>
  <si>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</si>
  <si>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</si>
  <si>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</si>
  <si>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</si>
  <si>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</si>
  <si>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</si>
  <si>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</si>
  <si>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</si>
  <si>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</si>
  <si>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</si>
  <si>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</si>
  <si>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</si>
  <si>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</si>
  <si>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</si>
  <si>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</si>
  <si>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</si>
  <si>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</si>
  <si>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</si>
  <si>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</si>
  <si>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</si>
  <si>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</si>
  <si>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</si>
  <si>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</si>
  <si>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</si>
  <si>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</si>
  <si>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</si>
  <si>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</si>
  <si>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</si>
  <si>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</si>
  <si>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</si>
  <si>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</si>
  <si>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</si>
  <si>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</si>
  <si>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</si>
  <si>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</si>
  <si>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</si>
  <si>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</si>
  <si>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</si>
  <si>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</si>
  <si>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</si>
  <si>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</si>
  <si>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</si>
  <si>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</si>
  <si>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</si>
  <si>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</si>
  <si>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</si>
  <si>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</si>
  <si>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</si>
  <si>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</si>
  <si>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</si>
  <si>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</si>
  <si>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</si>
  <si>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</si>
  <si>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</si>
  <si>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</si>
  <si>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</si>
  <si>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</si>
  <si>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</si>
  <si>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</si>
  <si>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</si>
  <si>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</si>
  <si>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</si>
  <si>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</si>
  <si>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</si>
  <si>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</si>
  <si>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</si>
  <si>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</si>
  <si>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</si>
  <si>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</si>
  <si>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</si>
  <si>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</si>
  <si>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</si>
  <si>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</si>
  <si>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</si>
  <si>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</si>
  <si>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</si>
  <si>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</si>
  <si>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</si>
  <si>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</si>
  <si>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</si>
  <si>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</si>
  <si>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</si>
  <si>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</si>
  <si>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</si>
  <si>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</si>
  <si>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</si>
  <si>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</si>
  <si>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</si>
  <si>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</si>
  <si>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</si>
  <si>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</si>
  <si>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</si>
  <si>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</si>
  <si>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</si>
  <si>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</si>
  <si>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</si>
  <si>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</si>
  <si>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</si>
  <si>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</si>
  <si>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</si>
  <si>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</si>
  <si>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</si>
  <si>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</si>
  <si>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</si>
  <si>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</si>
  <si>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</si>
  <si>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</si>
  <si>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</si>
  <si>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</si>
  <si>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</si>
  <si>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</si>
  <si>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</si>
  <si>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</si>
  <si>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</si>
  <si>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</si>
  <si>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</si>
  <si>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</si>
  <si>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</si>
  <si>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</si>
  <si>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</si>
  <si>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</si>
  <si>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</si>
  <si>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</si>
  <si>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</si>
  <si>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</si>
  <si>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</si>
  <si>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</si>
  <si>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</si>
  <si>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</si>
  <si>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</si>
  <si>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</si>
  <si>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</si>
  <si>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</si>
  <si>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</si>
  <si>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</si>
  <si>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</si>
  <si>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</si>
  <si>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</si>
  <si>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</si>
  <si>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</si>
  <si>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</si>
  <si>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</si>
  <si>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</si>
  <si>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</si>
  <si>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</si>
  <si>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</si>
  <si>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</si>
  <si>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</si>
  <si>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</si>
  <si>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</si>
  <si>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</si>
  <si>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</si>
  <si>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</si>
  <si>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</si>
  <si>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</si>
  <si>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</si>
  <si>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</si>
  <si>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</si>
  <si>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</si>
  <si>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</si>
  <si>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</si>
  <si>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</si>
  <si>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</si>
  <si>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</si>
  <si>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</si>
  <si>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</si>
  <si>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</si>
  <si>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</si>
  <si>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</si>
  <si>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</si>
  <si>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</si>
  <si>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</si>
  <si>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</si>
  <si>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</si>
  <si>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</si>
  <si>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</si>
  <si>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</si>
  <si>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</si>
  <si>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</si>
  <si>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</si>
  <si>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</si>
  <si>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</si>
  <si>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</si>
  <si>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</si>
  <si>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</si>
  <si>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</si>
  <si>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</si>
  <si>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</si>
  <si>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</si>
  <si>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</si>
  <si>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</si>
  <si>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</si>
  <si>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</si>
  <si>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</si>
  <si>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</si>
  <si>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</si>
  <si>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</si>
  <si>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</si>
  <si>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</si>
  <si>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</si>
  <si>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</si>
  <si>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</si>
  <si>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</si>
  <si>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</si>
  <si>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</si>
  <si>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</si>
  <si>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</si>
  <si>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</si>
  <si>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</si>
  <si>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</si>
  <si>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</si>
  <si>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</si>
  <si>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</si>
  <si>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</si>
  <si>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</si>
  <si>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</si>
  <si>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</si>
  <si>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</si>
  <si>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</si>
  <si>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</si>
  <si>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</si>
  <si>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</si>
  <si>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</si>
  <si>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</si>
  <si>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</si>
  <si>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</si>
  <si>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</si>
  <si>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</si>
  <si>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</si>
  <si>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</si>
  <si>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</si>
  <si>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</si>
  <si>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</si>
  <si>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</si>
  <si>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</si>
  <si>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</si>
  <si>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</si>
  <si>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</si>
  <si>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</si>
  <si>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</si>
  <si>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</si>
  <si>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</si>
  <si>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</si>
  <si>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</si>
  <si>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</si>
  <si>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</si>
  <si>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</si>
  <si>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</si>
  <si>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</si>
  <si>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</si>
  <si>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</si>
  <si>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</si>
  <si>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</si>
  <si>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</si>
  <si>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</si>
  <si>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</si>
  <si>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</si>
  <si>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</si>
  <si>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</si>
  <si>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</si>
  <si>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</si>
  <si>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</si>
  <si>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</si>
  <si>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</si>
  <si>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</si>
  <si>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</si>
  <si>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</si>
  <si>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</si>
  <si>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</si>
  <si>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</si>
  <si>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</si>
  <si>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</si>
  <si>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</si>
  <si>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</si>
  <si>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</si>
  <si>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</si>
  <si>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</si>
  <si>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</si>
  <si>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</si>
  <si>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</si>
  <si>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</si>
  <si>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</si>
  <si>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</si>
  <si>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</si>
  <si>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</si>
  <si>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</si>
  <si>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</si>
  <si>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</si>
  <si>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</si>
  <si>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</si>
  <si>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</si>
  <si>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</si>
  <si>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</si>
  <si>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</si>
  <si>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</si>
  <si>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</si>
  <si>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</si>
  <si>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</si>
  <si>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</si>
  <si>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</si>
  <si>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</si>
  <si>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</si>
  <si>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</si>
  <si>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</si>
  <si>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</si>
  <si>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</si>
  <si>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</si>
  <si>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</si>
  <si>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</si>
  <si>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</si>
  <si>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</si>
  <si>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</si>
  <si>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</si>
  <si>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</si>
  <si>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</si>
  <si>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</si>
  <si>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</si>
  <si>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</si>
  <si>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</si>
  <si>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</si>
  <si>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</si>
  <si>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</si>
  <si>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</si>
  <si>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</si>
  <si>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</si>
  <si>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</si>
  <si>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</si>
  <si>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</si>
  <si>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</si>
  <si>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</si>
  <si>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</si>
  <si>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</si>
  <si>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</si>
  <si>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</si>
  <si>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</si>
  <si>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</si>
  <si>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</si>
  <si>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</si>
  <si>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</si>
  <si>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</si>
  <si>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</si>
  <si>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</si>
  <si>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</si>
  <si>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</si>
  <si>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</si>
  <si>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</si>
  <si>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</si>
  <si>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</si>
  <si>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</si>
  <si>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</si>
  <si>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</si>
  <si>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</si>
  <si>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</si>
  <si>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</si>
  <si>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</si>
  <si>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</si>
  <si>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</si>
  <si>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</si>
  <si>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</si>
  <si>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</si>
  <si>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</si>
  <si>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</si>
  <si>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</si>
  <si>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</si>
  <si>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</si>
  <si>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</si>
  <si>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</si>
  <si>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</si>
  <si>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</si>
  <si>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</si>
  <si>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</si>
  <si>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</si>
  <si>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</si>
  <si>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</si>
  <si>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</si>
  <si>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</si>
  <si>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</si>
  <si>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</si>
  <si>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</si>
  <si>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</si>
  <si>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</si>
  <si>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</si>
  <si>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</si>
  <si>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</si>
  <si>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</si>
  <si>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</si>
  <si>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</si>
  <si>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</si>
  <si>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</si>
  <si>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</si>
  <si>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</si>
  <si>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</si>
  <si>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</si>
  <si>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</si>
  <si>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</si>
  <si>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</si>
  <si>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</si>
  <si>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</si>
  <si>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</si>
  <si>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</si>
  <si>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</si>
  <si>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</si>
  <si>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</si>
  <si>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</si>
  <si>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</si>
  <si>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</si>
  <si>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</si>
  <si>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</si>
  <si>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</si>
  <si>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</si>
  <si>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</si>
  <si>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</si>
  <si>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</si>
  <si>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</si>
  <si>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</si>
  <si>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</si>
  <si>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</si>
  <si>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</si>
  <si>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</si>
  <si>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</si>
  <si>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</si>
  <si>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</si>
  <si>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</si>
  <si>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</si>
  <si>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</si>
  <si>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</si>
  <si>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</si>
  <si>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</si>
  <si>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</si>
  <si>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</si>
  <si>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</si>
  <si>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</si>
  <si>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</si>
  <si>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</si>
  <si>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</si>
  <si>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</si>
  <si>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</si>
  <si>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</si>
  <si>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</si>
  <si>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</si>
  <si>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</si>
  <si>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</si>
  <si>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</si>
  <si>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</si>
  <si>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</si>
  <si>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</si>
  <si>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</si>
  <si>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</si>
  <si>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</si>
  <si>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</si>
  <si>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</si>
  <si>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</si>
  <si>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</si>
  <si>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</si>
  <si>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</si>
  <si>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</si>
  <si>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</si>
  <si>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</si>
  <si>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</si>
  <si>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</si>
  <si>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</si>
  <si>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</si>
  <si>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</si>
  <si>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</si>
  <si>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</si>
  <si>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</si>
  <si>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</si>
  <si>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</si>
  <si>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</si>
  <si>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</si>
  <si>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</si>
  <si>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</si>
  <si>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</si>
  <si>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</si>
  <si>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</si>
  <si>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</si>
  <si>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</si>
  <si>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</si>
  <si>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</si>
  <si>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</si>
  <si>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</si>
  <si>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</si>
  <si>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</si>
  <si>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</si>
  <si>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</si>
  <si>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</si>
  <si>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</si>
  <si>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</si>
  <si>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</si>
  <si>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</si>
  <si>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</si>
  <si>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</si>
  <si>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</si>
  <si>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</si>
  <si>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</si>
  <si>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</si>
  <si>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</si>
  <si>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</si>
  <si>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</si>
  <si>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</si>
  <si>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</si>
  <si>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</si>
  <si>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</si>
  <si>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</si>
  <si>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</si>
  <si>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</si>
  <si>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</si>
  <si>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</si>
  <si>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</si>
  <si>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</si>
  <si>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</si>
  <si>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</si>
  <si>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</si>
  <si>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</si>
  <si>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</si>
  <si>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</si>
  <si>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</si>
  <si>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</si>
  <si>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</si>
  <si>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</si>
  <si>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</si>
  <si>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</si>
  <si>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</si>
  <si>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</si>
  <si>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</si>
  <si>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</si>
  <si>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</si>
  <si>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</si>
  <si>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</si>
  <si>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</si>
  <si>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</si>
  <si>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</si>
  <si>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</si>
  <si>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</si>
  <si>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</si>
  <si>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</si>
  <si>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</si>
  <si>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</si>
  <si>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</si>
  <si>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</si>
  <si>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</si>
  <si>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</si>
  <si>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</si>
  <si>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</si>
  <si>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</si>
  <si>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</si>
  <si>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</si>
  <si>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</si>
  <si>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</si>
  <si>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</si>
  <si>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</si>
  <si>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</si>
  <si>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</si>
  <si>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</si>
  <si>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</si>
  <si>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</si>
  <si>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</si>
  <si>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</si>
  <si>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</si>
  <si>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</si>
  <si>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</si>
  <si>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</si>
  <si>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</si>
  <si>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</si>
  <si>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</si>
  <si>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</si>
  <si>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</si>
  <si>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</si>
  <si>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</si>
  <si>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</si>
  <si>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</si>
  <si>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</si>
  <si>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</si>
  <si>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</si>
  <si>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</si>
  <si>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</si>
  <si>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</si>
  <si>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</si>
  <si>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</si>
  <si>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</si>
  <si>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</si>
  <si>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</si>
  <si>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</si>
  <si>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</si>
  <si>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</si>
  <si>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</si>
  <si>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</si>
  <si>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</si>
  <si>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</si>
  <si>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</si>
  <si>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</si>
  <si>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</si>
  <si>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</si>
  <si>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</si>
  <si>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</si>
  <si>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</si>
  <si>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</si>
  <si>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</si>
  <si>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</si>
  <si>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</si>
  <si>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</si>
  <si>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</si>
  <si>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</si>
  <si>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</si>
  <si>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</si>
  <si>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</si>
  <si>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</si>
  <si>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</si>
  <si>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</si>
  <si>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</si>
  <si>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</si>
  <si>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</si>
  <si>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</si>
  <si>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</si>
  <si>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</si>
  <si>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</si>
  <si>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</si>
  <si>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</si>
  <si>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</si>
  <si>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</si>
  <si>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</si>
  <si>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</si>
  <si>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</si>
  <si>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</si>
  <si>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</si>
  <si>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</si>
  <si>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</si>
  <si>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</si>
  <si>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</si>
  <si>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</si>
  <si>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</si>
  <si>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</si>
  <si>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</si>
  <si>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</si>
  <si>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</si>
  <si>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</si>
  <si>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</si>
  <si>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</si>
  <si>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</si>
  <si>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</si>
  <si>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</si>
  <si>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</si>
  <si>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</si>
  <si>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</si>
  <si>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</si>
  <si>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</si>
  <si>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</si>
  <si>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</si>
  <si>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</si>
  <si>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</si>
  <si>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</si>
  <si>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</si>
  <si>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</si>
  <si>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</si>
  <si>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</si>
  <si>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</si>
  <si>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</si>
  <si>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</si>
  <si>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</si>
  <si>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</si>
  <si>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</si>
  <si>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</si>
  <si>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</si>
  <si>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</si>
  <si>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</si>
  <si>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</si>
  <si>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</si>
  <si>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</si>
  <si>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</si>
  <si>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</si>
  <si>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</si>
  <si>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</si>
  <si>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</si>
  <si>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</si>
  <si>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</si>
  <si>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</si>
  <si>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</si>
  <si>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</si>
  <si>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</si>
  <si>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</si>
  <si>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</si>
  <si>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</si>
  <si>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</si>
  <si>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</si>
  <si>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</si>
  <si>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</si>
  <si>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</si>
  <si>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</si>
  <si>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</si>
  <si>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</si>
  <si>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</si>
  <si>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</si>
  <si>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</si>
  <si>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</si>
  <si>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</si>
  <si>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</si>
  <si>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</si>
  <si>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</si>
  <si>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</si>
  <si>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</si>
  <si>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</si>
  <si>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</si>
  <si>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</si>
  <si>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</si>
  <si>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</si>
  <si>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</si>
  <si>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</si>
  <si>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</si>
  <si>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</si>
  <si>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</si>
  <si>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</si>
  <si>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</si>
  <si>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</si>
  <si>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</si>
  <si>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</si>
  <si>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</si>
  <si>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</si>
  <si>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</si>
  <si>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</si>
  <si>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</si>
  <si>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</si>
  <si>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</si>
  <si>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</si>
  <si>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</si>
  <si>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</si>
  <si>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</si>
  <si>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</si>
  <si>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</si>
  <si>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</si>
  <si>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</si>
  <si>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</si>
  <si>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</si>
  <si>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</si>
  <si>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</si>
  <si>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</si>
  <si>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</si>
  <si>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</si>
  <si>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</si>
  <si>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</si>
  <si>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</si>
  <si>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</si>
  <si>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</si>
  <si>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</si>
  <si>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</si>
  <si>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</si>
  <si>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</si>
  <si>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</si>
  <si>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</si>
  <si>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</si>
  <si>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</si>
  <si>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</si>
  <si>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</si>
  <si>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</si>
  <si>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</si>
  <si>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</si>
  <si>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</si>
  <si>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</si>
  <si>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</si>
  <si>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</si>
  <si>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</si>
  <si>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</si>
  <si>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</si>
  <si>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</si>
  <si>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</si>
  <si>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</si>
  <si>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</si>
  <si>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</si>
  <si>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</si>
  <si>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</si>
  <si>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</si>
  <si>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</si>
  <si>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</si>
  <si>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</si>
  <si>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</si>
  <si>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</si>
  <si>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</si>
  <si>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</si>
  <si>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</si>
  <si>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</si>
  <si>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</si>
  <si>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</si>
  <si>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</si>
  <si>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</si>
  <si>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</si>
  <si>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</si>
  <si>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</si>
  <si>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</si>
  <si>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</si>
  <si>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</si>
  <si>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</si>
  <si>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</si>
  <si>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</si>
  <si>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</si>
  <si>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</si>
  <si>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</si>
  <si>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</si>
  <si>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</si>
  <si>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</si>
  <si>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</si>
  <si>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</si>
  <si>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</si>
  <si>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</si>
  <si>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</si>
  <si>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</si>
  <si>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</si>
  <si>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</si>
  <si>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</si>
  <si>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</si>
  <si>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</si>
  <si>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</si>
  <si>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</si>
  <si>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</si>
  <si>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</si>
  <si>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</si>
  <si>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</si>
  <si>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</si>
  <si>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</si>
  <si>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</si>
  <si>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</si>
  <si>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</si>
  <si>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</si>
  <si>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</si>
  <si>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</si>
  <si>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</si>
  <si>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</si>
  <si>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</si>
  <si>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</si>
  <si>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</si>
  <si>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</si>
  <si>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</si>
  <si>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</si>
  <si>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</si>
  <si>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</si>
  <si>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</si>
  <si>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</si>
  <si>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</si>
  <si>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</si>
  <si>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</si>
  <si>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</si>
  <si>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</si>
  <si>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</si>
  <si>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</si>
  <si>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</si>
  <si>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</si>
  <si>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</si>
  <si>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</si>
  <si>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</si>
  <si>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</si>
  <si>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</si>
  <si>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</si>
  <si>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</si>
  <si>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</si>
  <si>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</si>
  <si>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</si>
  <si>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</si>
  <si>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</si>
  <si>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</si>
  <si>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</si>
  <si>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</si>
  <si>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</si>
  <si>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</si>
  <si>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</si>
  <si>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</si>
  <si>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</si>
  <si>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</si>
  <si>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</si>
  <si>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</si>
  <si>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</si>
  <si>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</si>
  <si>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</si>
  <si>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</si>
  <si>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</si>
  <si>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</si>
  <si>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</si>
  <si>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</si>
  <si>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</si>
  <si>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</si>
  <si>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</si>
  <si>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</si>
  <si>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</si>
  <si>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</si>
  <si>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</si>
  <si>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</si>
  <si>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</si>
  <si>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</si>
  <si>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</si>
  <si>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</si>
  <si>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</si>
  <si>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</si>
  <si>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</si>
  <si>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</si>
  <si>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</si>
  <si>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</si>
  <si>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</si>
  <si>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</si>
  <si>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</si>
  <si>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</si>
  <si>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</si>
  <si>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</si>
  <si>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</si>
  <si>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</si>
  <si>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</si>
  <si>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</si>
  <si>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</si>
  <si>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</si>
  <si>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</si>
  <si>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</si>
  <si>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</si>
  <si>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</si>
  <si>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</si>
  <si>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</si>
  <si>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</si>
  <si>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</si>
  <si>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</si>
  <si>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</si>
  <si>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</si>
  <si>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</si>
  <si>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</si>
  <si>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</si>
  <si>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</si>
  <si>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</si>
  <si>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</si>
  <si>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</si>
  <si>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</si>
  <si>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</si>
  <si>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</si>
  <si>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</si>
  <si>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</si>
  <si>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</si>
  <si>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</si>
  <si>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</si>
  <si>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</si>
  <si>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</si>
  <si>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</si>
  <si>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</si>
  <si>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</si>
  <si>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</si>
  <si>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</si>
  <si>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</si>
  <si>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</si>
  <si>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</si>
  <si>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</si>
  <si>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</si>
  <si>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</si>
  <si>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</si>
  <si>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</si>
  <si>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</si>
  <si>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</si>
  <si>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</si>
  <si>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</si>
  <si>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</si>
  <si>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</si>
  <si>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</si>
  <si>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</si>
  <si>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</si>
  <si>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</si>
  <si>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</si>
  <si>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</si>
  <si>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</si>
  <si>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</si>
  <si>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</si>
  <si>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</si>
  <si>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</si>
  <si>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</si>
  <si>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</si>
  <si>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</si>
  <si>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</si>
  <si>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</si>
  <si>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</si>
  <si>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</si>
  <si>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</si>
  <si>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</si>
  <si>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</si>
  <si>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</si>
  <si>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</si>
  <si>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</si>
  <si>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</si>
  <si>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</si>
  <si>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</si>
  <si>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</si>
  <si>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</si>
  <si>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</si>
  <si>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</si>
  <si>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</si>
  <si>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</si>
  <si>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</si>
  <si>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</si>
  <si>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</si>
  <si>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</si>
  <si>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</si>
  <si>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</si>
  <si>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</si>
  <si>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</si>
  <si>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</si>
  <si>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</si>
  <si>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</si>
  <si>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</si>
  <si>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</si>
  <si>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</si>
  <si>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</si>
  <si>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</si>
  <si>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</si>
  <si>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</si>
  <si>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</si>
  <si>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</si>
  <si>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</si>
  <si>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</si>
  <si>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</si>
  <si>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</si>
  <si>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</si>
  <si>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</si>
  <si>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</si>
  <si>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</si>
  <si>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</si>
  <si>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</si>
  <si>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</si>
  <si>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</si>
  <si>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</si>
  <si>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</si>
  <si>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</si>
  <si>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</si>
  <si>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</si>
  <si>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</si>
  <si>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</si>
  <si>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</si>
  <si>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</si>
  <si>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</si>
  <si>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</si>
  <si>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</si>
  <si>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</si>
  <si>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</si>
  <si>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</si>
  <si>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</si>
  <si>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</si>
  <si>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</si>
  <si>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</si>
  <si>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</si>
  <si>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</si>
  <si>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</si>
  <si>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</si>
  <si>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</si>
  <si>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</si>
  <si>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</si>
  <si>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</si>
  <si>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</si>
  <si>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</si>
  <si>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</si>
  <si>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</si>
  <si>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</si>
  <si>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</si>
  <si>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</si>
  <si>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</si>
  <si>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</si>
  <si>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</si>
  <si>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</si>
  <si>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</si>
  <si>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</si>
  <si>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</si>
  <si>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</si>
  <si>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</si>
  <si>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</si>
  <si>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</si>
  <si>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</si>
  <si>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</si>
  <si>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</si>
  <si>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</si>
  <si>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</si>
  <si>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</si>
  <si>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</si>
  <si>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</si>
  <si>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</si>
  <si>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</si>
  <si>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</si>
  <si>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</si>
  <si>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</si>
  <si>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</si>
  <si>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</si>
  <si>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</si>
  <si>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</si>
  <si>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</si>
  <si>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</si>
  <si>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</si>
  <si>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</si>
  <si>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</si>
  <si>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</si>
  <si>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</si>
  <si>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</si>
  <si>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</si>
  <si>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</si>
  <si>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</si>
  <si>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</si>
  <si>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</si>
  <si>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</si>
  <si>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</si>
  <si>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</si>
  <si>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</si>
  <si>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</si>
  <si>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</si>
  <si>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</si>
  <si>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</si>
  <si>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</si>
  <si>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</si>
  <si>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</si>
  <si>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</si>
  <si>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</si>
  <si>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</si>
  <si>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</si>
  <si>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</si>
  <si>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</si>
  <si>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</si>
  <si>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</si>
  <si>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</si>
  <si>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</si>
  <si>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</si>
  <si>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</si>
  <si>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</si>
  <si>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</si>
  <si>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</si>
  <si>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</si>
  <si>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</si>
  <si>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</si>
  <si>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</si>
  <si>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</si>
  <si>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</si>
  <si>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</si>
  <si>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</si>
  <si>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</si>
  <si>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</si>
  <si>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</si>
  <si>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</si>
  <si>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</si>
  <si>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</si>
  <si>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</si>
  <si>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</si>
  <si>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</si>
  <si>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</si>
  <si>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</si>
  <si>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</si>
  <si>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</si>
  <si>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</si>
  <si>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</si>
  <si>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</si>
  <si>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</si>
  <si>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</si>
  <si>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</si>
  <si>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</si>
  <si>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</si>
  <si>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</si>
  <si>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</si>
  <si>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</si>
  <si>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</si>
  <si>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</si>
  <si>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</si>
  <si>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</si>
  <si>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</si>
  <si>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</si>
  <si>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</si>
  <si>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</si>
  <si>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</si>
  <si>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</si>
  <si>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</si>
  <si>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</si>
  <si>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</si>
  <si>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</si>
  <si>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</si>
  <si>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</si>
  <si>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</si>
  <si>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</si>
  <si>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</si>
  <si>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</si>
  <si>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</si>
  <si>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</si>
  <si>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</si>
  <si>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</si>
  <si>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</si>
  <si>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</si>
  <si>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</si>
  <si>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</si>
  <si>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</si>
  <si>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</si>
  <si>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</si>
  <si>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</si>
  <si>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</si>
  <si>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</si>
  <si>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</si>
  <si>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</si>
  <si>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</si>
  <si>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</si>
  <si>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</si>
  <si>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</si>
  <si>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</si>
  <si>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</si>
  <si>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</si>
  <si>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</si>
  <si>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</si>
  <si>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</si>
  <si>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</si>
  <si>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</si>
  <si>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</si>
  <si>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</si>
  <si>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</si>
  <si>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</si>
  <si>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</si>
  <si>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</si>
  <si>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</si>
  <si>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</si>
  <si>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</si>
  <si>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</si>
  <si>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</si>
  <si>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</si>
  <si>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</si>
  <si>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</si>
  <si>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</si>
  <si>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</si>
  <si>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</si>
  <si>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</si>
  <si>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</si>
  <si>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</si>
  <si>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</si>
  <si>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</si>
  <si>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</si>
  <si>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</si>
  <si>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</si>
  <si>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</si>
  <si>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</si>
  <si>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</si>
  <si>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</si>
  <si>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</si>
  <si>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</si>
  <si>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</si>
  <si>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</si>
  <si>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</si>
  <si>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</si>
  <si>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</si>
  <si>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</si>
  <si>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</si>
  <si>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</si>
  <si>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</si>
  <si>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</si>
  <si>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</si>
  <si>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</si>
  <si>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</si>
  <si>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</si>
  <si>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</si>
  <si>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</si>
  <si>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</si>
  <si>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</si>
  <si>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</si>
  <si>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</si>
  <si>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</si>
  <si>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</si>
  <si>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</si>
  <si>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</si>
  <si>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</si>
  <si>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</si>
  <si>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</si>
  <si>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</si>
  <si>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</si>
  <si>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</si>
  <si>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</si>
  <si>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</si>
  <si>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</si>
  <si>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</si>
  <si>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</si>
  <si>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</si>
  <si>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</si>
  <si>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</si>
  <si>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</si>
  <si>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</si>
  <si>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</si>
  <si>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</si>
  <si>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</si>
  <si>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</si>
  <si>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</si>
  <si>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</si>
  <si>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</si>
  <si>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</si>
  <si>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</si>
  <si>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</si>
  <si>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</si>
  <si>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</si>
  <si>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</si>
  <si>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</si>
  <si>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</si>
  <si>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</si>
  <si>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</si>
  <si>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</si>
  <si>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</si>
  <si>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</si>
  <si>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</si>
  <si>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</si>
  <si>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</si>
  <si>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</si>
  <si>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</si>
  <si>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</si>
  <si>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</si>
  <si>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</si>
  <si>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</si>
  <si>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</si>
  <si>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</si>
  <si>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</si>
  <si>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</si>
  <si>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</si>
  <si>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</si>
  <si>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</si>
  <si>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</si>
  <si>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</si>
  <si>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</si>
  <si>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</si>
  <si>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</si>
  <si>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</si>
  <si>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</si>
  <si>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</si>
  <si>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</si>
  <si>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</si>
  <si>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</si>
  <si>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</si>
  <si>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</si>
  <si>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</si>
  <si>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</si>
  <si>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</si>
  <si>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</si>
  <si>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</si>
  <si>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</si>
  <si>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</si>
  <si>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</si>
  <si>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</si>
  <si>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</si>
  <si>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</si>
  <si>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</si>
  <si>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</si>
  <si>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</si>
  <si>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</si>
  <si>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</si>
  <si>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</si>
  <si>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</si>
  <si>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</si>
  <si>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</si>
  <si>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</si>
  <si>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</si>
  <si>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</si>
  <si>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</si>
  <si>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</si>
  <si>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</si>
  <si>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</si>
  <si>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</si>
  <si>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</si>
  <si>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</si>
  <si>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</si>
  <si>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</si>
  <si>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</si>
  <si>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</si>
  <si>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</si>
  <si>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</si>
  <si>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</si>
  <si>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</si>
  <si>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</si>
  <si>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</si>
  <si>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</si>
  <si>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</si>
  <si>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</si>
  <si>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</si>
  <si>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</si>
  <si>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</si>
  <si>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</si>
  <si>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</si>
  <si>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</si>
  <si>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</si>
  <si>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</si>
  <si>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</si>
  <si>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</si>
  <si>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</si>
  <si>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</si>
  <si>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</si>
  <si>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</si>
  <si>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</si>
  <si>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</si>
  <si>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</si>
  <si>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</si>
  <si>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</si>
  <si>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</si>
  <si>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</si>
  <si>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</si>
  <si>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</si>
  <si>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</si>
  <si>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</si>
  <si>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</si>
  <si>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</si>
  <si>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</si>
  <si>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</si>
  <si>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</si>
  <si>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</si>
  <si>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</si>
  <si>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</si>
  <si>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</si>
  <si>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</si>
  <si>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</si>
  <si>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</si>
  <si>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</si>
  <si>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</si>
  <si>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</si>
  <si>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</si>
  <si>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</si>
  <si>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</si>
  <si>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</si>
  <si>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</si>
  <si>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</si>
  <si>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</si>
  <si>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</si>
  <si>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</si>
  <si>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</si>
  <si>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</si>
  <si>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</si>
  <si>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</si>
  <si>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</si>
  <si>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</si>
  <si>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</si>
  <si>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</si>
  <si>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</si>
  <si>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</si>
  <si>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</si>
  <si>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</si>
  <si>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</si>
  <si>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</si>
  <si>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</si>
  <si>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</si>
  <si>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</si>
  <si>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</si>
  <si>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</si>
  <si>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</si>
  <si>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</si>
  <si>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</si>
  <si>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</si>
  <si>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</si>
  <si>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</si>
  <si>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</si>
  <si>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</si>
  <si>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</si>
  <si>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</si>
  <si>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</si>
  <si>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</si>
  <si>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</si>
  <si>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</si>
  <si>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</si>
  <si>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</si>
  <si>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</si>
  <si>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</si>
  <si>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</si>
  <si>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</si>
  <si>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</si>
  <si>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</si>
  <si>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</si>
  <si>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</si>
  <si>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</si>
  <si>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</si>
  <si>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</si>
  <si>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</si>
  <si>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</si>
  <si>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</si>
  <si>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</si>
  <si>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</si>
  <si>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</si>
  <si>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</si>
  <si>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</si>
  <si>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</si>
  <si>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</si>
  <si>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</si>
  <si>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</si>
  <si>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</si>
  <si>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</si>
  <si>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</si>
  <si>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</si>
  <si>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</si>
  <si>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</si>
  <si>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</si>
  <si>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</si>
  <si>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</si>
  <si>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</si>
  <si>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</si>
  <si>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</si>
  <si>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</si>
  <si>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</si>
  <si>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</si>
  <si>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</si>
  <si>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</si>
  <si>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</si>
  <si>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</si>
  <si>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</si>
  <si>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</si>
  <si>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</si>
  <si>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</si>
  <si>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</si>
  <si>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</si>
  <si>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</si>
  <si>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</si>
  <si>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</si>
  <si>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</si>
  <si>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</si>
  <si>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</si>
  <si>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</si>
  <si>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</si>
  <si>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</si>
  <si>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</si>
  <si>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</si>
  <si>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</si>
  <si>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</si>
  <si>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</si>
  <si>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</si>
  <si>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</si>
  <si>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</si>
  <si>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</si>
  <si>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</si>
  <si>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</si>
  <si>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</si>
  <si>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</si>
  <si>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</si>
  <si>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</si>
  <si>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</si>
  <si>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</si>
  <si>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</si>
  <si>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</si>
  <si>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</si>
  <si>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</si>
  <si>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</si>
  <si>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</si>
  <si>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</si>
  <si>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</si>
  <si>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</si>
  <si>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</si>
  <si>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</si>
  <si>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</si>
  <si>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</si>
  <si>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</si>
  <si>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</si>
  <si>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</si>
  <si>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</si>
  <si>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</si>
  <si>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</si>
  <si>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</si>
  <si>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</si>
  <si>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</si>
  <si>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</si>
  <si>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</si>
  <si>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</si>
  <si>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</si>
  <si>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</si>
  <si>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</si>
  <si>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</si>
  <si>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</si>
  <si>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</si>
  <si>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</si>
  <si>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</si>
  <si>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</si>
  <si>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</si>
  <si>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</si>
  <si>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</si>
  <si>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</si>
  <si>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</si>
  <si>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</si>
  <si>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</si>
  <si>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</si>
  <si>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</si>
  <si>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</si>
  <si>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</si>
  <si>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</si>
  <si>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</si>
  <si>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</si>
  <si>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</si>
  <si>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</si>
  <si>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</si>
  <si>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</si>
  <si>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</si>
  <si>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</si>
  <si>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</si>
  <si>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</si>
  <si>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</si>
  <si>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</si>
  <si>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</si>
  <si>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</si>
  <si>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</si>
  <si>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</si>
  <si>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</si>
  <si>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</si>
  <si>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</si>
  <si>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</si>
  <si>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</si>
  <si>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</si>
  <si>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</si>
  <si>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</si>
  <si>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</si>
  <si>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</si>
  <si>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</si>
  <si>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</si>
  <si>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</si>
  <si>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</si>
  <si>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</si>
  <si>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</si>
  <si>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</si>
  <si>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</si>
  <si>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</si>
  <si>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</si>
  <si>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</si>
  <si>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</si>
  <si>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</si>
  <si>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</si>
  <si>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</si>
  <si>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</si>
  <si>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</si>
  <si>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</si>
  <si>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</si>
  <si>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</si>
  <si>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</si>
  <si>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</si>
  <si>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</si>
  <si>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</si>
  <si>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</si>
  <si>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</si>
  <si>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</si>
  <si>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</si>
  <si>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</si>
  <si>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</si>
  <si>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</si>
  <si>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</si>
  <si>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</si>
  <si>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</si>
  <si>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</si>
  <si>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</si>
  <si>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</si>
  <si>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</si>
  <si>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</si>
  <si>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</si>
  <si>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</si>
  <si>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</si>
  <si>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</si>
  <si>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</si>
  <si>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</si>
  <si>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</si>
  <si>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</si>
  <si>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</si>
  <si>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</si>
  <si>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</si>
  <si>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</si>
  <si>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</si>
  <si>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</si>
  <si>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</si>
  <si>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</si>
  <si>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</si>
  <si>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</si>
  <si>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</si>
  <si>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</si>
  <si>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</si>
  <si>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</si>
  <si>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</si>
  <si>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</si>
  <si>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</si>
  <si>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</si>
  <si>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</si>
  <si>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</si>
  <si>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</si>
  <si>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</si>
  <si>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</si>
  <si>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</si>
  <si>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</si>
  <si>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</si>
  <si>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</si>
  <si>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</si>
  <si>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</si>
  <si>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</si>
  <si>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</si>
  <si>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</si>
  <si>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</si>
  <si>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</si>
  <si>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</si>
  <si>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</si>
  <si>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</si>
  <si>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</si>
  <si>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</si>
  <si>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</si>
  <si>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</si>
  <si>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</si>
  <si>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</si>
  <si>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</si>
  <si>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</si>
  <si>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</si>
  <si>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</si>
  <si>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</si>
  <si>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</si>
  <si>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</si>
  <si>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</si>
  <si>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</si>
  <si>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</si>
  <si>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</si>
  <si>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</si>
  <si>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</si>
  <si>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</si>
  <si>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</si>
  <si>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</si>
  <si>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</si>
  <si>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</si>
  <si>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</si>
  <si>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</si>
  <si>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</si>
  <si>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</si>
  <si>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</si>
  <si>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</si>
  <si>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</si>
  <si>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</si>
  <si>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</si>
  <si>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</si>
  <si>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</si>
  <si>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</si>
  <si>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</si>
  <si>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</si>
  <si>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</si>
  <si>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</si>
  <si>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</si>
  <si>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</si>
  <si>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</si>
  <si>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</si>
  <si>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</si>
  <si>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</si>
  <si>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</si>
  <si>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</si>
  <si>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</si>
  <si>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</si>
  <si>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</si>
  <si>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</si>
  <si>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</si>
  <si>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</si>
  <si>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</si>
  <si>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</si>
  <si>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</si>
  <si>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</si>
  <si>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</si>
  <si>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</si>
  <si>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</si>
  <si>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</si>
  <si>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</si>
  <si>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</si>
  <si>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</si>
  <si>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</si>
  <si>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</si>
  <si>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</si>
  <si>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</si>
  <si>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</si>
  <si>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</si>
  <si>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</si>
  <si>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</si>
  <si>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</si>
  <si>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</si>
  <si>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</si>
  <si>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</si>
  <si>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</si>
  <si>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</si>
  <si>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</si>
  <si>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</si>
  <si>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</si>
  <si>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</si>
  <si>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</si>
  <si>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</si>
  <si>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</si>
  <si>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</si>
  <si>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</si>
  <si>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</si>
  <si>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</si>
  <si>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</si>
  <si>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</si>
  <si>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</si>
  <si>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</si>
  <si>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</si>
  <si>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</si>
  <si>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</si>
  <si>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</si>
  <si>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</si>
  <si>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</si>
  <si>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</si>
  <si>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</si>
  <si>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</si>
  <si>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</si>
  <si>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</si>
  <si>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</si>
  <si>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</si>
  <si>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</si>
  <si>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</si>
  <si>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</si>
  <si>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</si>
  <si>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</si>
  <si>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</si>
  <si>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</si>
  <si>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</si>
  <si>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</si>
  <si>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</si>
  <si>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</si>
  <si>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</si>
  <si>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</si>
  <si>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</si>
  <si>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</si>
  <si>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</si>
  <si>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</si>
  <si>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</si>
  <si>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</si>
  <si>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</si>
  <si>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</si>
  <si>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</si>
  <si>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</si>
  <si>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</si>
  <si>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</si>
  <si>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</si>
  <si>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</si>
  <si>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</si>
  <si>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</si>
  <si>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</si>
  <si>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</si>
  <si>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</si>
  <si>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</si>
  <si>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</si>
  <si>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</si>
  <si>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</si>
  <si>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</si>
  <si>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</si>
  <si>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</si>
  <si>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</si>
  <si>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</si>
  <si>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</si>
  <si>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</si>
  <si>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</si>
  <si>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</si>
  <si>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</si>
  <si>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</si>
  <si>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</si>
  <si>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</si>
  <si>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</si>
  <si>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</si>
  <si>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</si>
  <si>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</si>
  <si>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</si>
  <si>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</si>
  <si>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</si>
  <si>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</si>
  <si>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</si>
  <si>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</si>
  <si>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</si>
  <si>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</si>
  <si>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</si>
  <si>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</si>
  <si>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</si>
  <si>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</si>
  <si>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</si>
  <si>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</si>
  <si>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</si>
  <si>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</si>
  <si>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</si>
  <si>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</si>
  <si>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</si>
  <si>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</si>
  <si>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</si>
  <si>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</si>
  <si>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</si>
  <si>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</si>
  <si>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</si>
  <si>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</si>
  <si>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</si>
  <si>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</si>
  <si>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</si>
  <si>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</si>
  <si>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</si>
  <si>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</si>
  <si>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</si>
  <si>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</si>
  <si>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</si>
  <si>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</si>
  <si>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</si>
  <si>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</si>
  <si>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</si>
  <si>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</si>
  <si>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</si>
  <si>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</si>
  <si>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</si>
  <si>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</si>
  <si>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</si>
  <si>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</si>
  <si>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</si>
  <si>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</si>
  <si>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</si>
  <si>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</si>
  <si>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</si>
  <si>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</si>
  <si>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</si>
  <si>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</si>
  <si>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</si>
  <si>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</si>
  <si>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</si>
  <si>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</si>
  <si>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</si>
  <si>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</si>
  <si>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</si>
  <si>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</si>
  <si>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</si>
  <si>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</si>
  <si>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</si>
  <si>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</si>
  <si>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</si>
  <si>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</si>
  <si>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</si>
  <si>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</si>
  <si>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</si>
  <si>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</si>
  <si>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</si>
  <si>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</si>
  <si>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</si>
  <si>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</si>
  <si>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</si>
  <si>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</si>
  <si>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</si>
  <si>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</si>
  <si>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</si>
  <si>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</si>
  <si>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</si>
  <si>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</si>
  <si>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</si>
  <si>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</si>
  <si>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</si>
  <si>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</si>
  <si>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</si>
  <si>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</si>
  <si>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</si>
  <si>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</si>
  <si>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</si>
  <si>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</si>
  <si>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</si>
  <si>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</si>
  <si>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</si>
  <si>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</si>
  <si>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</si>
  <si>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</si>
  <si>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</si>
  <si>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</si>
  <si>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</si>
  <si>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</si>
  <si>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</si>
  <si>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</si>
  <si>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</si>
  <si>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</si>
  <si>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</si>
  <si>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</si>
  <si>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</si>
  <si>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</si>
  <si>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</si>
  <si>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</si>
  <si>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</si>
  <si>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</si>
  <si>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</si>
  <si>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</si>
  <si>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</si>
  <si>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</si>
  <si>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</si>
  <si>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</si>
  <si>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</si>
  <si>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</si>
  <si>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</si>
  <si>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</si>
  <si>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</si>
  <si>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</si>
  <si>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</si>
  <si>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</si>
  <si>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</si>
  <si>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</si>
  <si>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</si>
  <si>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</si>
  <si>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</si>
  <si>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</si>
  <si>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</si>
  <si>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</si>
  <si>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</si>
  <si>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</si>
  <si>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</si>
  <si>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</si>
  <si>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</si>
  <si>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</si>
  <si>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</si>
  <si>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</si>
  <si>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</si>
  <si>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</si>
  <si>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</si>
  <si>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</si>
  <si>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</si>
  <si>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</si>
  <si>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</si>
  <si>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</si>
  <si>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</si>
  <si>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</si>
  <si>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</si>
  <si>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</si>
  <si>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</si>
  <si>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</si>
  <si>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</si>
  <si>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</si>
  <si>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</si>
  <si>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</si>
  <si>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</si>
  <si>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</si>
  <si>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</si>
  <si>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</si>
  <si>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</si>
  <si>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</si>
  <si>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</si>
  <si>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</si>
  <si>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</si>
  <si>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</si>
  <si>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</si>
  <si>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</si>
  <si>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</si>
  <si>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</si>
  <si>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</si>
  <si>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</si>
  <si>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</si>
  <si>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</si>
  <si>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</si>
  <si>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</si>
  <si>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</si>
  <si>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</si>
  <si>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</si>
  <si>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</si>
  <si>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</si>
  <si>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</si>
  <si>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</si>
  <si>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</si>
  <si>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</si>
  <si>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</si>
  <si>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</si>
  <si>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</si>
  <si>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</si>
  <si>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</si>
  <si>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</si>
  <si>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</si>
  <si>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</si>
  <si>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</si>
  <si>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</si>
  <si>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</si>
  <si>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</si>
  <si>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</si>
  <si>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</si>
  <si>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</si>
  <si>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</si>
  <si>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</si>
  <si>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</si>
  <si>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</si>
  <si>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</si>
  <si>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</si>
  <si>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</si>
  <si>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</si>
  <si>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</si>
  <si>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</si>
  <si>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</si>
  <si>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</si>
  <si>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</si>
  <si>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</si>
  <si>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</si>
  <si>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</si>
  <si>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</si>
  <si>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</si>
  <si>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</si>
  <si>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</si>
  <si>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</si>
  <si>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</si>
  <si>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</si>
  <si>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</si>
  <si>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</si>
  <si>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</si>
  <si>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</si>
  <si>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</si>
  <si>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</si>
  <si>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</si>
  <si>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</si>
  <si>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</si>
  <si>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</si>
  <si>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</si>
  <si>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</si>
  <si>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</si>
  <si>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</si>
  <si>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</si>
  <si>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</si>
  <si>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</si>
  <si>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</si>
  <si>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</si>
  <si>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</si>
  <si>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</si>
  <si>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</si>
  <si>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</si>
  <si>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</si>
  <si>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</si>
  <si>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</si>
  <si>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</si>
  <si>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</si>
  <si>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</si>
  <si>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</si>
  <si>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</si>
  <si>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</si>
  <si>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</si>
  <si>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</si>
  <si>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</si>
  <si>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</si>
  <si>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</si>
  <si>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</si>
  <si>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</si>
  <si>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</si>
  <si>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</si>
  <si>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</si>
  <si>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</si>
  <si>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</si>
  <si>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</si>
  <si>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</si>
  <si>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</si>
  <si>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</si>
  <si>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</si>
  <si>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</si>
  <si>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</si>
  <si>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</si>
  <si>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</si>
  <si>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</si>
  <si>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</si>
  <si>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</si>
  <si>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</si>
  <si>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</si>
  <si>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</si>
  <si>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</si>
  <si>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</si>
  <si>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</si>
  <si>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</si>
  <si>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</si>
  <si>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</si>
  <si>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</si>
  <si>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</si>
  <si>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</si>
  <si>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</si>
  <si>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</si>
  <si>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</si>
  <si>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</si>
  <si>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</si>
  <si>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</si>
  <si>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</si>
  <si>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</si>
  <si>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</si>
  <si>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</si>
  <si>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</si>
  <si>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</si>
  <si>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</si>
  <si>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</si>
  <si>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</si>
  <si>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</si>
  <si>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</si>
  <si>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</si>
  <si>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</si>
  <si>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</si>
  <si>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</si>
  <si>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</si>
  <si>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</si>
  <si>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</si>
  <si>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</si>
  <si>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</si>
  <si>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</si>
  <si>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</si>
  <si>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</si>
  <si>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</si>
  <si>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</si>
  <si>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</si>
  <si>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</si>
  <si>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</si>
  <si>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</si>
  <si>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</si>
  <si>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</si>
  <si>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</si>
  <si>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</si>
  <si>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</si>
  <si>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</si>
  <si>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</si>
  <si>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</si>
  <si>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</si>
  <si>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</si>
  <si>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</si>
  <si>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</si>
  <si>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</si>
  <si>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</si>
  <si>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</si>
  <si>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</si>
  <si>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</si>
  <si>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</si>
  <si>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</si>
  <si>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</si>
  <si>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</si>
  <si>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</si>
  <si>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</si>
  <si>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</si>
  <si>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</si>
  <si>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</si>
  <si>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</si>
  <si>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</si>
  <si>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</si>
  <si>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</si>
  <si>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</si>
  <si>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</si>
  <si>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</si>
  <si>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</si>
  <si>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</si>
  <si>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</si>
  <si>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</si>
  <si>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</si>
  <si>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</si>
  <si>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</si>
  <si>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</si>
  <si>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</si>
  <si>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</si>
  <si>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</si>
  <si>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</si>
  <si>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</si>
  <si>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</si>
  <si>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</si>
  <si>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</si>
  <si>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</si>
  <si>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</si>
  <si>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</si>
  <si>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</si>
  <si>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</si>
  <si>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</si>
  <si>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</si>
  <si>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</si>
  <si>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</si>
  <si>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</si>
  <si>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</si>
  <si>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</si>
  <si>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</si>
  <si>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</si>
  <si>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</si>
  <si>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</si>
  <si>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</si>
  <si>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</si>
  <si>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</si>
  <si>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</si>
  <si>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</si>
  <si>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</si>
  <si>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</si>
  <si>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</si>
  <si>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</si>
  <si>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</si>
  <si>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</si>
  <si>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</si>
  <si>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</si>
  <si>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</si>
  <si>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</si>
  <si>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</si>
  <si>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</si>
  <si>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</si>
  <si>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</si>
  <si>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</si>
  <si>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</si>
  <si>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</si>
  <si>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</si>
  <si>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</si>
  <si>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</si>
  <si>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</si>
  <si>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</si>
  <si>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</si>
  <si>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</si>
  <si>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</si>
  <si>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</si>
  <si>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</si>
  <si>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</si>
  <si>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</si>
  <si>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</si>
  <si>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</si>
  <si>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</si>
  <si>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</si>
  <si>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</si>
  <si>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</si>
  <si>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</si>
  <si>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</si>
  <si>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</si>
  <si>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</si>
  <si>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</si>
  <si>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</si>
  <si>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</si>
  <si>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</si>
  <si>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</si>
  <si>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</si>
  <si>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</si>
  <si>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</si>
  <si>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</si>
  <si>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</si>
  <si>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</si>
  <si>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</si>
  <si>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</si>
  <si>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</si>
  <si>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</si>
  <si>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</si>
  <si>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</si>
  <si>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</si>
  <si>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</si>
  <si>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</si>
  <si>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</si>
  <si>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</si>
  <si>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</si>
  <si>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</si>
  <si>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</si>
  <si>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</si>
  <si>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</si>
  <si>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</si>
  <si>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</si>
  <si>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</si>
  <si>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</si>
  <si>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</si>
  <si>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</si>
  <si>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</si>
  <si>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</si>
  <si>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</si>
  <si>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</si>
  <si>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</si>
  <si>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</si>
  <si>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</si>
  <si>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</si>
  <si>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</si>
  <si>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</si>
  <si>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</si>
  <si>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</si>
  <si>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</si>
  <si>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</si>
  <si>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</si>
  <si>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</si>
  <si>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</si>
  <si>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</si>
  <si>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</si>
  <si>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</si>
  <si>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</si>
  <si>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</si>
  <si>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</si>
  <si>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</si>
  <si>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</si>
  <si>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</si>
  <si>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</si>
  <si>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</si>
  <si>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</si>
  <si>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</si>
  <si>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</si>
  <si>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</si>
  <si>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</si>
  <si>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</si>
  <si>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</si>
  <si>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</si>
  <si>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</si>
  <si>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</si>
  <si>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</si>
  <si>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</si>
  <si>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</si>
  <si>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</si>
  <si>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</si>
  <si>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</si>
  <si>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</si>
  <si>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</si>
  <si>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</si>
  <si>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</si>
  <si>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</si>
  <si>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</si>
  <si>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</si>
  <si>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</si>
  <si>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</si>
  <si>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</si>
  <si>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</si>
  <si>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</si>
  <si>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</si>
  <si>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</si>
  <si>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</si>
  <si>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</si>
  <si>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</si>
  <si>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</si>
  <si>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</si>
  <si>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</si>
  <si>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</si>
  <si>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</si>
  <si>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</si>
  <si>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</si>
  <si>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</si>
  <si>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</si>
  <si>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</si>
  <si>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</si>
  <si>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</si>
  <si>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</si>
  <si>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</si>
  <si>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</si>
  <si>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</si>
  <si>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</si>
  <si>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</si>
  <si>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</si>
  <si>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</si>
  <si>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</si>
  <si>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</si>
  <si>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</si>
  <si>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</si>
  <si>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</si>
  <si>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</si>
  <si>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</si>
  <si>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</si>
  <si>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</si>
  <si>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</si>
  <si>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</si>
  <si>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</si>
  <si>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</si>
  <si>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</si>
  <si>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</si>
  <si>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</si>
  <si>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</si>
  <si>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</si>
  <si>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</si>
  <si>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</si>
  <si>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</si>
  <si>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</si>
  <si>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</si>
  <si>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</si>
  <si>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</si>
  <si>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</si>
  <si>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</si>
  <si>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</si>
  <si>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</si>
  <si>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</si>
  <si>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</si>
  <si>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</si>
  <si>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</si>
  <si>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</si>
  <si>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</si>
  <si>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</si>
  <si>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</si>
  <si>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</si>
  <si>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</si>
  <si>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</si>
  <si>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</si>
  <si>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</si>
  <si>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</si>
  <si>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</si>
  <si>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</si>
  <si>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</si>
  <si>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</si>
  <si>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</si>
  <si>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</si>
  <si>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</si>
  <si>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</si>
  <si>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</si>
  <si>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</si>
  <si>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</si>
  <si>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</si>
  <si>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</si>
  <si>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</si>
  <si>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</si>
  <si>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</si>
  <si>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</si>
  <si>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</si>
  <si>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</si>
  <si>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</si>
  <si>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</si>
  <si>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</si>
  <si>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</si>
  <si>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</si>
  <si>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</si>
  <si>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</si>
  <si>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</si>
  <si>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</si>
  <si>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</si>
  <si>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</si>
  <si>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</si>
  <si>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</si>
  <si>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</si>
  <si>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</si>
  <si>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</si>
  <si>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</si>
  <si>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</si>
  <si>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</si>
  <si>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</si>
  <si>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</si>
  <si>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</si>
  <si>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</si>
  <si>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</si>
  <si>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</si>
  <si>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</si>
  <si>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</si>
  <si>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</si>
  <si>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</si>
  <si>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</si>
  <si>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</si>
  <si>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</si>
  <si>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</si>
  <si>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</si>
  <si>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</si>
  <si>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</si>
  <si>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</si>
  <si>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</si>
  <si>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</si>
  <si>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</si>
  <si>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</si>
  <si>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</si>
  <si>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</si>
  <si>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</si>
  <si>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</si>
  <si>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</si>
  <si>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</si>
  <si>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</si>
  <si>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</si>
  <si>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</si>
  <si>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</si>
  <si>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</si>
  <si>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</si>
  <si>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</si>
  <si>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</si>
  <si>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</si>
  <si>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</si>
  <si>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</si>
  <si>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</si>
  <si>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</si>
  <si>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</si>
  <si>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</si>
  <si>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</si>
  <si>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</si>
  <si>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</si>
  <si>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</si>
  <si>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</si>
  <si>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</si>
  <si>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</si>
  <si>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</si>
  <si>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</si>
  <si>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</si>
  <si>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</si>
  <si>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</si>
  <si>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</si>
  <si>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</si>
  <si>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</si>
  <si>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</si>
  <si>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</si>
  <si>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</si>
  <si>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</si>
  <si>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</si>
  <si>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</si>
  <si>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</si>
  <si>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</si>
  <si>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</si>
  <si>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</si>
  <si>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</si>
  <si>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</si>
  <si>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</si>
  <si>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</si>
  <si>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</si>
  <si>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</si>
  <si>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</si>
  <si>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</si>
  <si>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</si>
  <si>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</si>
  <si>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</si>
  <si>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</si>
  <si>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</si>
  <si>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</si>
  <si>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</si>
  <si>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</si>
  <si>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</si>
  <si>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</si>
  <si>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</si>
  <si>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</si>
  <si>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</si>
  <si>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</si>
  <si>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</si>
  <si>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</si>
  <si>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</si>
  <si>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</si>
  <si>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</si>
  <si>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</si>
  <si>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</si>
  <si>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</si>
  <si>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</si>
  <si>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</si>
  <si>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</si>
  <si>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</si>
  <si>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</si>
  <si>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</si>
  <si>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</si>
  <si>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</si>
  <si>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</si>
  <si>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</si>
  <si>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</si>
  <si>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</si>
  <si>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</si>
  <si>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</si>
  <si>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</si>
  <si>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</si>
  <si>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</si>
  <si>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</si>
  <si>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</si>
  <si>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</si>
  <si>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</si>
  <si>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</si>
  <si>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</si>
  <si>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</si>
  <si>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</si>
  <si>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</si>
  <si>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</si>
  <si>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</si>
  <si>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</si>
  <si>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</si>
  <si>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</si>
  <si>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</si>
  <si>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</si>
  <si>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</si>
  <si>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</si>
  <si>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</si>
  <si>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</si>
  <si>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</si>
  <si>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</si>
  <si>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</si>
  <si>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</si>
  <si>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</si>
  <si>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</si>
  <si>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</si>
  <si>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</si>
  <si>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</si>
  <si>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</si>
  <si>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</si>
  <si>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</si>
  <si>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</si>
  <si>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</si>
  <si>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</si>
  <si>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</si>
  <si>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</si>
  <si>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</si>
  <si>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</si>
  <si>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</si>
  <si>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</si>
  <si>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</si>
  <si>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</si>
  <si>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</si>
  <si>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</si>
  <si>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</si>
  <si>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</si>
  <si>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</si>
  <si>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</si>
  <si>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</si>
  <si>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</si>
  <si>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</si>
  <si>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</si>
  <si>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</si>
  <si>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</si>
  <si>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</si>
  <si>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</si>
  <si>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</si>
  <si>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</si>
  <si>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</si>
  <si>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</si>
  <si>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</si>
  <si>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</si>
  <si>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</si>
  <si>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</si>
  <si>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</si>
  <si>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</si>
  <si>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</si>
  <si>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</si>
  <si>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</si>
  <si>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</si>
  <si>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</si>
  <si>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</si>
  <si>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</si>
  <si>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</si>
  <si>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</si>
  <si>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</si>
  <si>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</si>
  <si>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</si>
  <si>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</si>
  <si>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</si>
  <si>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</si>
  <si>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</si>
  <si>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</si>
  <si>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</si>
  <si>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</si>
  <si>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</si>
  <si>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</si>
  <si>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</si>
  <si>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</si>
  <si>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</si>
  <si>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</si>
  <si>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</si>
  <si>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</si>
  <si>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</si>
  <si>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</si>
  <si>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</si>
  <si>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</si>
  <si>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</si>
  <si>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</si>
  <si>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</si>
  <si>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</si>
  <si>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</si>
  <si>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</si>
  <si>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</si>
  <si>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</si>
  <si>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</si>
  <si>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</si>
  <si>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</si>
  <si>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</si>
  <si>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</si>
  <si>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</si>
  <si>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</si>
  <si>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</si>
  <si>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</si>
  <si>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</si>
  <si>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</si>
  <si>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</si>
  <si>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</si>
  <si>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</si>
  <si>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</si>
  <si>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</si>
  <si>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</si>
  <si>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</si>
  <si>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</si>
  <si>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</si>
  <si>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</si>
  <si>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</si>
  <si>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</si>
  <si>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</si>
  <si>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</si>
  <si>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</si>
  <si>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</si>
  <si>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</si>
  <si>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</si>
  <si>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</si>
  <si>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</si>
  <si>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</si>
  <si>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</si>
  <si>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</si>
  <si>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</si>
  <si>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</si>
  <si>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</si>
  <si>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</si>
  <si>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</si>
  <si>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</si>
  <si>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</si>
  <si>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</si>
  <si>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</si>
  <si>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</si>
  <si>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</si>
  <si>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</si>
  <si>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</si>
  <si>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</si>
  <si>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</si>
  <si>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</si>
  <si>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</si>
  <si>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</si>
  <si>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</si>
  <si>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</si>
  <si>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</si>
  <si>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</si>
  <si>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</si>
  <si>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</si>
  <si>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</si>
  <si>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</si>
  <si>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</si>
  <si>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</si>
  <si>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</si>
  <si>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</si>
  <si>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</si>
  <si>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</si>
  <si>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</si>
  <si>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</si>
  <si>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</si>
  <si>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</si>
  <si>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</si>
  <si>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</si>
  <si>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</si>
  <si>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</si>
  <si>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</si>
  <si>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</si>
  <si>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</si>
  <si>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</si>
  <si>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</si>
  <si>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</si>
  <si>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</si>
  <si>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</si>
  <si>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</si>
  <si>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</si>
  <si>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</si>
  <si>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</si>
  <si>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</si>
  <si>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</si>
  <si>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</si>
  <si>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</si>
  <si>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</si>
  <si>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</si>
  <si>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</si>
  <si>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</si>
  <si>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</si>
  <si>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</si>
  <si>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</si>
  <si>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</si>
  <si>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</si>
  <si>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</si>
  <si>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</si>
  <si>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</si>
  <si>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</si>
  <si>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</si>
  <si>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</si>
  <si>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</si>
  <si>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</si>
  <si>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</si>
  <si>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</si>
  <si>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</si>
  <si>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</si>
  <si>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</si>
  <si>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</si>
  <si>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</si>
  <si>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</si>
  <si>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</si>
  <si>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</si>
  <si>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</si>
  <si>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</si>
  <si>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</si>
  <si>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</si>
  <si>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</si>
  <si>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</si>
  <si>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</si>
  <si>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</si>
  <si>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</si>
  <si>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</si>
  <si>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</si>
  <si>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</si>
  <si>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</si>
  <si>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</si>
  <si>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</si>
  <si>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</si>
  <si>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</si>
  <si>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</si>
  <si>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</si>
  <si>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</si>
  <si>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</si>
  <si>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</si>
  <si>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</si>
  <si>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</si>
  <si>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</si>
  <si>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</si>
  <si>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</si>
  <si>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</si>
  <si>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</si>
  <si>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</si>
  <si>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</si>
  <si>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</si>
  <si>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</si>
  <si>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</si>
  <si>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</si>
  <si>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</si>
  <si>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</si>
  <si>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</si>
  <si>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</si>
  <si>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</si>
  <si>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</si>
  <si>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</si>
  <si>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</si>
  <si>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</si>
  <si>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</si>
  <si>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</si>
  <si>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</si>
  <si>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</si>
  <si>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</si>
  <si>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</si>
  <si>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</si>
  <si>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</si>
  <si>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</si>
  <si>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</si>
  <si>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</si>
  <si>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</si>
  <si>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</si>
  <si>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</si>
  <si>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</si>
  <si>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</si>
  <si>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</si>
  <si>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</si>
  <si>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</si>
  <si>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</si>
  <si>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</si>
  <si>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</si>
  <si>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</si>
  <si>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</si>
  <si>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</si>
  <si>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</si>
  <si>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</si>
  <si>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</si>
  <si>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</si>
  <si>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</si>
  <si>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</si>
  <si>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</si>
  <si>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</si>
  <si>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</si>
  <si>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</si>
  <si>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</si>
  <si>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</si>
  <si>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</si>
  <si>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</si>
  <si>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</si>
  <si>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</si>
  <si>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</si>
  <si>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</si>
  <si>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</si>
  <si>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</si>
  <si>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</si>
  <si>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</si>
  <si>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</si>
  <si>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</si>
  <si>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</si>
  <si>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</si>
  <si>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</si>
  <si>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</si>
  <si>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</si>
  <si>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</si>
  <si>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</si>
  <si>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</si>
  <si>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</si>
  <si>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</si>
  <si>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</si>
  <si>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</si>
  <si>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</si>
  <si>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</si>
  <si>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</si>
  <si>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</si>
  <si>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</si>
  <si>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</si>
  <si>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</si>
  <si>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</si>
  <si>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</si>
  <si>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</si>
  <si>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</si>
  <si>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</si>
  <si>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</si>
  <si>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</si>
  <si>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</si>
  <si>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</si>
  <si>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</si>
  <si>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</si>
  <si>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</si>
  <si>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</si>
  <si>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</si>
  <si>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</si>
  <si>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</si>
  <si>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</si>
  <si>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</si>
  <si>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</si>
  <si>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</si>
  <si>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</si>
  <si>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</si>
  <si>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</si>
  <si>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</si>
  <si>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</si>
  <si>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</si>
  <si>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</si>
  <si>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</si>
  <si>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</si>
  <si>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</si>
  <si>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</si>
  <si>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</si>
  <si>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</si>
  <si>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</si>
  <si>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</si>
  <si>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</si>
  <si>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</si>
  <si>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</si>
  <si>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</si>
  <si>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</si>
  <si>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</si>
  <si>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</si>
  <si>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</si>
  <si>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</si>
  <si>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</si>
  <si>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</si>
  <si>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</si>
  <si>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</si>
  <si>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</si>
  <si>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</si>
  <si>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</si>
  <si>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</si>
  <si>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</si>
  <si>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</si>
  <si>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</si>
  <si>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</si>
  <si>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</si>
  <si>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</si>
  <si>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</si>
  <si>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</si>
  <si>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</si>
  <si>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</si>
  <si>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</si>
  <si>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</si>
  <si>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</si>
  <si>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</si>
  <si>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</si>
  <si>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</si>
  <si>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</si>
  <si>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</si>
  <si>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</si>
  <si>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</si>
  <si>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</si>
  <si>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</si>
  <si>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</si>
  <si>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</si>
  <si>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</si>
  <si>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</si>
  <si>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</si>
  <si>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</si>
  <si>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</si>
  <si>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</si>
  <si>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</si>
  <si>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</si>
  <si>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</si>
  <si>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</si>
  <si>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</si>
  <si>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</si>
  <si>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</si>
  <si>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</si>
  <si>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</si>
  <si>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</si>
  <si>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</si>
  <si>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</si>
  <si>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</si>
  <si>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</si>
  <si>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</si>
  <si>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</si>
  <si>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</si>
  <si>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</si>
  <si>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</si>
  <si>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</si>
  <si>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</si>
  <si>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</si>
  <si>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</si>
  <si>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</si>
  <si>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</si>
  <si>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</si>
  <si>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</si>
  <si>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</si>
  <si>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</si>
  <si>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</si>
  <si>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</si>
  <si>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</si>
  <si>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</si>
  <si>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</si>
  <si>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</si>
  <si>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</si>
  <si>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</si>
  <si>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</si>
  <si>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</si>
  <si>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</si>
  <si>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</si>
  <si>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</si>
  <si>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</si>
  <si>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</si>
  <si>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</si>
  <si>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</si>
  <si>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</si>
  <si>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</si>
  <si>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</si>
  <si>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</si>
  <si>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</si>
  <si>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</si>
  <si>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</si>
  <si>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</si>
  <si>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</si>
  <si>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</si>
  <si>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</si>
  <si>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</si>
  <si>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</si>
  <si>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</si>
  <si>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</si>
  <si>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</si>
  <si>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</si>
  <si>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</si>
  <si>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</si>
  <si>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</si>
  <si>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</si>
  <si>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</si>
  <si>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</si>
  <si>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</si>
  <si>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</si>
  <si>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</si>
  <si>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</si>
  <si>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</si>
  <si>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</si>
  <si>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</si>
  <si>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</si>
  <si>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</si>
  <si>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</si>
  <si>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</si>
  <si>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</si>
  <si>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</si>
  <si>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</si>
  <si>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</si>
  <si>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</si>
  <si>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</si>
  <si>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</si>
  <si>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</si>
  <si>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</si>
  <si>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</si>
  <si>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</si>
  <si>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</si>
  <si>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</si>
  <si>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</si>
  <si>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</si>
  <si>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</si>
  <si>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</si>
  <si>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</si>
  <si>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</si>
  <si>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</si>
  <si>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</si>
  <si>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</si>
  <si>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</si>
  <si>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</si>
  <si>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</si>
  <si>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</si>
  <si>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</si>
  <si>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</si>
  <si>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</si>
  <si>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</si>
  <si>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</si>
  <si>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</si>
  <si>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</si>
  <si>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</si>
  <si>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</si>
  <si>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</si>
  <si>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</si>
  <si>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</si>
  <si>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</si>
  <si>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</si>
  <si>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</si>
  <si>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</si>
  <si>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</si>
  <si>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</si>
  <si>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</si>
  <si>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</si>
  <si>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</si>
  <si>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</si>
  <si>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</si>
  <si>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</si>
  <si>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</si>
  <si>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</si>
  <si>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</si>
  <si>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</si>
  <si>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</si>
  <si>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</si>
  <si>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</si>
  <si>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</si>
  <si>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</si>
  <si>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</si>
  <si>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</si>
  <si>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</si>
  <si>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</si>
  <si>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</si>
  <si>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</si>
  <si>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</si>
  <si>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</si>
  <si>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</si>
  <si>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</si>
  <si>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</si>
  <si>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</si>
  <si>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</si>
  <si>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</si>
  <si>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</si>
  <si>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</si>
  <si>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</si>
  <si>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</si>
  <si>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</si>
  <si>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</si>
  <si>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</si>
  <si>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</si>
  <si>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</si>
  <si>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</si>
  <si>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</si>
  <si>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</si>
  <si>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</si>
  <si>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</si>
  <si>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</si>
  <si>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</si>
  <si>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</si>
  <si>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</si>
  <si>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</si>
  <si>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</si>
  <si>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</si>
  <si>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</si>
  <si>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</si>
  <si>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</si>
  <si>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</si>
  <si>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</si>
  <si>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</si>
  <si>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</si>
  <si>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</si>
  <si>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</si>
  <si>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</si>
  <si>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</si>
  <si>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</si>
  <si>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</si>
  <si>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</si>
  <si>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</si>
  <si>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</si>
  <si>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</si>
  <si>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</si>
  <si>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</si>
  <si>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</si>
  <si>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</si>
  <si>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</si>
  <si>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</si>
  <si>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</si>
  <si>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</si>
  <si>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</si>
  <si>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</si>
  <si>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</si>
  <si>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</si>
  <si>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</si>
  <si>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</si>
  <si>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</si>
  <si>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</si>
  <si>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</si>
  <si>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</si>
  <si>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</si>
  <si>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</si>
  <si>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</si>
  <si>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</si>
  <si>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</si>
  <si>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</si>
  <si>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</si>
  <si>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</si>
  <si>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</si>
  <si>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</si>
  <si>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</si>
  <si>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</si>
  <si>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</si>
  <si>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</si>
  <si>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</si>
  <si>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</si>
  <si>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</si>
  <si>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</si>
  <si>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</si>
  <si>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</si>
  <si>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</si>
  <si>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</si>
  <si>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</si>
  <si>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</si>
  <si>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</si>
  <si>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</si>
  <si>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</si>
  <si>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</si>
  <si>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</si>
  <si>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</si>
  <si>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</si>
  <si>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</si>
  <si>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</si>
  <si>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</si>
  <si>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</si>
  <si>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</si>
  <si>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</si>
  <si>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</si>
  <si>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</si>
  <si>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</si>
  <si>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</si>
  <si>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</si>
  <si>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</si>
  <si>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</si>
  <si>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</si>
  <si>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</si>
  <si>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</si>
  <si>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</si>
  <si>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</si>
  <si>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</si>
  <si>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</si>
  <si>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</si>
  <si>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</si>
  <si>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</si>
  <si>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</si>
  <si>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</si>
  <si>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</si>
  <si>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</si>
  <si>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</si>
  <si>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</si>
  <si>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</si>
  <si>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</si>
  <si>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</si>
  <si>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</si>
  <si>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</si>
  <si>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</si>
  <si>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</si>
  <si>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</si>
  <si>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</si>
  <si>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</si>
  <si>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</si>
  <si>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</si>
  <si>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</si>
  <si>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</si>
  <si>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</si>
  <si>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</si>
  <si>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</si>
  <si>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</si>
  <si>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</si>
  <si>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</si>
  <si>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</si>
  <si>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</si>
  <si>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</si>
  <si>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</si>
  <si>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</si>
  <si>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</si>
  <si>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</si>
  <si>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</si>
  <si>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</si>
  <si>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</si>
  <si>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</si>
  <si>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</si>
  <si>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</si>
  <si>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</si>
  <si>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</si>
  <si>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</si>
  <si>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</si>
  <si>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</si>
  <si>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</si>
  <si>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</si>
  <si>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</si>
  <si>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</si>
  <si>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</si>
  <si>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</si>
  <si>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</si>
  <si>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</si>
  <si>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</si>
  <si>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</si>
  <si>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</si>
  <si>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</si>
  <si>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</si>
  <si>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</si>
  <si>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</si>
  <si>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</si>
  <si>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</si>
  <si>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</si>
  <si>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</si>
  <si>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</si>
  <si>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</si>
  <si>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</si>
  <si>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</si>
  <si>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</si>
  <si>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</si>
  <si>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</si>
  <si>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</si>
  <si>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</si>
  <si>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</si>
  <si>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</si>
  <si>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</si>
  <si>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</si>
  <si>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</si>
  <si>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</si>
  <si>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</si>
  <si>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</si>
  <si>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</si>
  <si>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</si>
  <si>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</si>
  <si>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</si>
  <si>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</si>
  <si>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</si>
  <si>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</si>
  <si>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</si>
  <si>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</si>
  <si>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</si>
  <si>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</si>
  <si>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</si>
  <si>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</si>
  <si>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</si>
  <si>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</si>
  <si>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</si>
  <si>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</si>
  <si>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</si>
  <si>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</si>
  <si>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</si>
  <si>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</si>
  <si>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</si>
  <si>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</si>
  <si>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</si>
  <si>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</si>
  <si>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</si>
  <si>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</si>
  <si>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</si>
  <si>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</si>
  <si>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</si>
  <si>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</si>
  <si>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</si>
  <si>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</si>
  <si>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</si>
  <si>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</si>
  <si>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</si>
  <si>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</si>
  <si>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</si>
  <si>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</si>
  <si>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</si>
  <si>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</si>
  <si>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</si>
  <si>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</si>
  <si>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</si>
  <si>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</si>
  <si>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</si>
  <si>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</si>
  <si>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</si>
  <si>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</si>
  <si>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</si>
  <si>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</si>
  <si>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</si>
  <si>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</si>
  <si>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</si>
  <si>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</si>
  <si>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</si>
  <si>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</si>
  <si>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</si>
  <si>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</si>
  <si>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</si>
  <si>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</si>
  <si>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</si>
  <si>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</si>
  <si>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</si>
  <si>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</si>
  <si>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</si>
  <si>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</si>
  <si>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</si>
  <si>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</si>
  <si>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</si>
  <si>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</si>
  <si>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</si>
  <si>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</si>
  <si>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</si>
  <si>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</si>
  <si>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</si>
  <si>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</si>
  <si>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</si>
  <si>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</si>
  <si>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</si>
  <si>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</si>
  <si>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</si>
  <si>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</si>
  <si>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</si>
  <si>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</si>
  <si>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</si>
  <si>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</si>
  <si>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</si>
  <si>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</si>
  <si>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</si>
  <si>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</si>
  <si>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</si>
  <si>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</si>
  <si>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</si>
  <si>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</si>
  <si>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</si>
  <si>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</si>
  <si>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</si>
  <si>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</si>
  <si>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</si>
  <si>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</si>
  <si>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</si>
  <si>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</si>
  <si>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</si>
  <si>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</si>
  <si>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</si>
  <si>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</si>
  <si>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</si>
  <si>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</si>
  <si>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</si>
  <si>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</si>
  <si>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</si>
  <si>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</si>
  <si>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</si>
  <si>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</si>
  <si>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</si>
  <si>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</si>
  <si>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</si>
  <si>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</si>
  <si>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</si>
  <si>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</si>
  <si>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</si>
  <si>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</si>
  <si>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</si>
  <si>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</si>
  <si>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</si>
  <si>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</si>
  <si>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</si>
  <si>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</si>
  <si>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</si>
  <si>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</si>
  <si>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</si>
  <si>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</si>
  <si>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</si>
  <si>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</si>
  <si>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</si>
  <si>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</si>
  <si>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</si>
  <si>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</si>
  <si>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</si>
  <si>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</si>
  <si>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</si>
  <si>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</si>
  <si>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</si>
  <si>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</si>
  <si>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</si>
  <si>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</si>
  <si>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</si>
  <si>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</si>
  <si>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</si>
  <si>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</si>
  <si>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</si>
  <si>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</si>
  <si>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</si>
  <si>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</si>
  <si>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</si>
  <si>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</si>
  <si>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</si>
  <si>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</si>
  <si>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</si>
  <si>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</si>
  <si>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</si>
  <si>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</si>
  <si>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</si>
  <si>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</si>
  <si>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</si>
  <si>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</si>
  <si>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</si>
  <si>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</si>
  <si>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</si>
  <si>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</si>
  <si>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</si>
  <si>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</si>
  <si>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</si>
  <si>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</si>
  <si>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</si>
  <si>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</si>
  <si>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</si>
  <si>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</si>
  <si>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</si>
  <si>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</si>
  <si>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</si>
  <si>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</si>
  <si>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</si>
  <si>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</si>
  <si>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</si>
  <si>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</si>
  <si>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</si>
  <si>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</si>
  <si>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</si>
  <si>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</si>
  <si>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</si>
  <si>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</si>
  <si>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</si>
  <si>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</si>
  <si>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</si>
  <si>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</si>
  <si>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</si>
  <si>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</si>
  <si>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</si>
  <si>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</si>
  <si>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</si>
  <si>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</si>
  <si>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</si>
  <si>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</si>
  <si>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</si>
  <si>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</si>
  <si>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</si>
  <si>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</si>
  <si>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</si>
  <si>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</si>
  <si>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</si>
  <si>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</si>
  <si>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</si>
  <si>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</si>
  <si>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</si>
  <si>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</si>
  <si>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</si>
  <si>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</si>
  <si>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</si>
  <si>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</si>
  <si>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</si>
  <si>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</si>
  <si>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</si>
  <si>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</si>
  <si>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</si>
  <si>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</si>
  <si>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</si>
  <si>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</si>
  <si>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</si>
  <si>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</si>
  <si>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</si>
  <si>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</si>
  <si>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</si>
  <si>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</si>
  <si>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</si>
  <si>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</si>
  <si>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</si>
  <si>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</si>
  <si>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</si>
  <si>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</si>
  <si>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</si>
  <si>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</si>
  <si>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</si>
  <si>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</si>
  <si>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</si>
  <si>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</si>
  <si>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</si>
  <si>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</si>
  <si>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</si>
  <si>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</si>
  <si>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</si>
  <si>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</si>
  <si>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</si>
  <si>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</si>
  <si>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</si>
  <si>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</si>
  <si>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</si>
  <si>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</si>
  <si>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</si>
  <si>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</si>
  <si>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</si>
  <si>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</si>
  <si>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</si>
  <si>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</si>
  <si>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</si>
  <si>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</si>
  <si>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</si>
  <si>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</si>
  <si>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</si>
  <si>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</si>
  <si>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</si>
  <si>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</si>
  <si>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</si>
  <si>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</si>
  <si>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</si>
  <si>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</si>
  <si>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</si>
  <si>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</si>
  <si>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</si>
  <si>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</si>
  <si>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</si>
  <si>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</si>
  <si>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</si>
  <si>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</si>
  <si>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</si>
  <si>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</si>
  <si>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</si>
  <si>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</si>
  <si>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</si>
  <si>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</si>
  <si>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</si>
  <si>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</si>
  <si>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</si>
  <si>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</si>
  <si>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</si>
  <si>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</si>
  <si>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</si>
  <si>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</si>
  <si>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</si>
  <si>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</si>
  <si>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</si>
  <si>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</si>
  <si>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</si>
  <si>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</si>
  <si>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</si>
  <si>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</si>
  <si>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</si>
  <si>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</si>
  <si>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</si>
  <si>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</si>
  <si>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</si>
  <si>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</si>
  <si>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</si>
  <si>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</si>
  <si>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</si>
  <si>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</si>
  <si>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</si>
  <si>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</si>
  <si>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</si>
  <si>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</si>
  <si>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</si>
  <si>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</si>
  <si>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</si>
  <si>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</si>
  <si>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</si>
  <si>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</si>
  <si>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</si>
  <si>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</si>
  <si>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</si>
  <si>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</si>
  <si>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</si>
  <si>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</si>
  <si>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</si>
  <si>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</si>
  <si>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</si>
  <si>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</si>
  <si>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</si>
  <si>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</si>
  <si>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</si>
  <si>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</si>
  <si>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</si>
  <si>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</si>
  <si>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</si>
  <si>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</si>
  <si>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</si>
  <si>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</si>
  <si>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</si>
  <si>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</si>
  <si>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</si>
  <si>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</si>
  <si>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</si>
  <si>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</si>
  <si>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</si>
  <si>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</si>
  <si>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</si>
  <si>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</si>
  <si>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</si>
  <si>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</si>
  <si>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</si>
  <si>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</si>
  <si>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</si>
  <si>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</si>
  <si>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</si>
  <si>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</si>
  <si>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</si>
  <si>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</si>
  <si>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</si>
  <si>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</si>
  <si>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</si>
  <si>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</si>
  <si>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</si>
  <si>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</si>
  <si>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</si>
  <si>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</si>
  <si>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</si>
  <si>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</si>
  <si>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</si>
  <si>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</si>
  <si>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</si>
  <si>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</si>
  <si>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</si>
  <si>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</si>
  <si>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</si>
  <si>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</si>
  <si>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</si>
  <si>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</si>
  <si>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</si>
  <si>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</si>
  <si>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</si>
  <si>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</si>
  <si>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</si>
  <si>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</si>
  <si>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</si>
  <si>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</si>
  <si>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</si>
  <si>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</si>
  <si>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</si>
  <si>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</si>
  <si>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</si>
  <si>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</si>
  <si>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</si>
  <si>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</si>
  <si>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</si>
  <si>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</si>
  <si>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</si>
  <si>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</si>
  <si>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</si>
  <si>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</si>
  <si>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</si>
  <si>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</si>
  <si>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</si>
  <si>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</si>
  <si>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</si>
  <si>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</si>
  <si>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</si>
  <si>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</si>
  <si>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</si>
  <si>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</si>
  <si>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</si>
  <si>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</si>
  <si>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</si>
  <si>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</si>
  <si>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</si>
  <si>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</si>
  <si>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</si>
  <si>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</si>
  <si>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</si>
  <si>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</si>
  <si>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</si>
  <si>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</si>
  <si>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</si>
  <si>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</si>
  <si>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</si>
  <si>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</si>
  <si>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</si>
  <si>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</si>
  <si>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</si>
  <si>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</si>
  <si>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</si>
  <si>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</si>
  <si>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</si>
  <si>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</si>
  <si>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</si>
  <si>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</si>
  <si>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</si>
  <si>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</si>
  <si>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</si>
  <si>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</si>
  <si>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</si>
  <si>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</si>
  <si>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</si>
  <si>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</si>
  <si>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</si>
  <si>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</si>
  <si>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</si>
  <si>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</si>
  <si>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</si>
  <si>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</si>
  <si>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</si>
  <si>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</si>
  <si>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</si>
  <si>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</si>
  <si>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</si>
  <si>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</si>
  <si>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</si>
  <si>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</si>
  <si>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</si>
  <si>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</si>
  <si>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</si>
  <si>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</si>
  <si>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</si>
  <si>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</si>
  <si>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</si>
  <si>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</si>
  <si>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</si>
  <si>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</si>
  <si>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</si>
  <si>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</si>
  <si>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</si>
  <si>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</si>
  <si>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</si>
  <si>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</si>
  <si>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</si>
  <si>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</si>
  <si>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</si>
  <si>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</si>
  <si>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</si>
  <si>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</si>
  <si>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</si>
  <si>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</si>
  <si>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</si>
  <si>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</si>
  <si>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</si>
  <si>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</si>
  <si>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</si>
  <si>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</si>
  <si>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</si>
  <si>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</si>
  <si>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</si>
  <si>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</si>
  <si>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</si>
  <si>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</si>
  <si>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</si>
  <si>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</si>
  <si>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</si>
  <si>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</si>
  <si>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</si>
  <si>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</si>
  <si>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</si>
  <si>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</si>
  <si>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</si>
  <si>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</si>
  <si>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</si>
  <si>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</si>
  <si>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</si>
  <si>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</si>
  <si>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</si>
  <si>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</si>
  <si>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</si>
  <si>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</si>
  <si>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</si>
  <si>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</si>
  <si>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</si>
  <si>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</si>
  <si>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</si>
  <si>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</si>
  <si>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</si>
  <si>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</si>
  <si>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</si>
  <si>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</si>
  <si>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</si>
  <si>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</si>
  <si>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</si>
  <si>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</si>
  <si>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</si>
  <si>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</si>
  <si>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</si>
  <si>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</si>
  <si>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</si>
  <si>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</si>
  <si>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</si>
  <si>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</si>
  <si>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</si>
  <si>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</si>
  <si>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</si>
  <si>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</si>
  <si>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</si>
  <si>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</si>
  <si>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</si>
  <si>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</si>
  <si>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</si>
  <si>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</si>
  <si>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</si>
  <si>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</si>
  <si>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</si>
  <si>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</si>
  <si>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</si>
  <si>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</si>
  <si>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</si>
  <si>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</si>
  <si>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</si>
  <si>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</si>
  <si>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</si>
  <si>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</si>
  <si>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</si>
  <si>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</si>
  <si>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</si>
  <si>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</si>
  <si>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</si>
  <si>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</si>
  <si>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</si>
  <si>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</si>
  <si>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</si>
  <si>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</si>
  <si>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</si>
  <si>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</si>
  <si>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</si>
  <si>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</si>
  <si>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</si>
  <si>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</si>
  <si>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</si>
  <si>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</si>
  <si>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</si>
  <si>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</si>
  <si>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</si>
  <si>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</si>
  <si>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</si>
  <si>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</si>
  <si>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</si>
  <si>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</si>
  <si>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</si>
  <si>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</si>
  <si>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</si>
  <si>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</si>
  <si>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</si>
  <si>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</si>
  <si>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</si>
  <si>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</si>
  <si>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</si>
  <si>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</si>
  <si>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</si>
  <si>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</si>
  <si>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</si>
  <si>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</si>
  <si>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</si>
  <si>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</si>
  <si>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</si>
  <si>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</si>
  <si>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</si>
  <si>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</si>
  <si>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</si>
  <si>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</si>
  <si>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</si>
  <si>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</si>
  <si>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</si>
  <si>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</si>
  <si>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</si>
  <si>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</si>
  <si>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</si>
  <si>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</si>
  <si>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</si>
  <si>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</si>
  <si>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</si>
  <si>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</si>
  <si>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</si>
  <si>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</si>
  <si>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</si>
  <si>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</si>
  <si>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</si>
  <si>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</si>
  <si>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</si>
  <si>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</si>
  <si>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</si>
  <si>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</si>
  <si>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</si>
  <si>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</si>
  <si>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</si>
  <si>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</si>
  <si>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</si>
  <si>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</si>
  <si>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</si>
  <si>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</si>
  <si>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</si>
  <si>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</si>
  <si>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</si>
  <si>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</si>
  <si>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</si>
  <si>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</si>
  <si>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</si>
  <si>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</si>
  <si>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</si>
  <si>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</si>
  <si>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</si>
  <si>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</si>
  <si>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</si>
  <si>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</si>
  <si>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</si>
  <si>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</si>
  <si>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</si>
  <si>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</si>
  <si>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</si>
  <si>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</si>
  <si>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</si>
  <si>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</si>
  <si>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</si>
  <si>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</si>
  <si>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</si>
  <si>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</si>
  <si>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</si>
  <si>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</si>
  <si>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</si>
  <si>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</si>
  <si>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</si>
  <si>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</si>
  <si>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</si>
  <si>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</si>
  <si>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</si>
  <si>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</si>
  <si>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</si>
  <si>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</si>
  <si>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</si>
  <si>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</si>
  <si>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</si>
  <si>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</si>
  <si>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</si>
  <si>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</si>
  <si>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</si>
  <si>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</si>
  <si>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</si>
  <si>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</si>
  <si>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</si>
  <si>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</si>
  <si>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</si>
  <si>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</si>
  <si>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</si>
  <si>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</si>
  <si>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</si>
  <si>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</si>
  <si>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</si>
  <si>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</si>
  <si>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</si>
  <si>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</si>
  <si>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</si>
  <si>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</si>
  <si>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</si>
  <si>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</si>
  <si>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</si>
  <si>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</si>
  <si>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</si>
  <si>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</si>
  <si>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</si>
  <si>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</si>
  <si>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</si>
  <si>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</si>
  <si>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</si>
  <si>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</si>
  <si>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</si>
  <si>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</si>
  <si>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</si>
  <si>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</si>
  <si>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</si>
  <si>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</si>
  <si>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</si>
  <si>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</si>
  <si>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</si>
  <si>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</si>
  <si>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</si>
  <si>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</si>
  <si>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</si>
  <si>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</si>
  <si>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</si>
  <si>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</si>
  <si>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</si>
  <si>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</si>
  <si>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</si>
  <si>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</si>
  <si>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</si>
  <si>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</si>
  <si>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</si>
  <si>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</si>
  <si>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</si>
  <si>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</si>
  <si>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</si>
  <si>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</si>
  <si>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</si>
  <si>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</si>
  <si>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</si>
  <si>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</si>
  <si>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</si>
  <si>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</si>
  <si>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</si>
  <si>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</si>
  <si>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</si>
  <si>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</si>
  <si>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</si>
  <si>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</si>
  <si>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</si>
  <si>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</si>
  <si>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</si>
  <si>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</si>
  <si>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</si>
  <si>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</si>
  <si>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</si>
  <si>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</si>
  <si>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</si>
  <si>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</si>
  <si>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</si>
  <si>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</si>
  <si>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</si>
  <si>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</si>
  <si>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</si>
  <si>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</si>
  <si>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</si>
  <si>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</si>
  <si>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</si>
  <si>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</si>
  <si>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</si>
  <si>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</si>
  <si>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</si>
  <si>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</si>
  <si>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</si>
  <si>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</si>
  <si>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</si>
  <si>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</si>
  <si>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</si>
  <si>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</si>
  <si>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</si>
  <si>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</si>
  <si>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</si>
  <si>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</si>
  <si>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</si>
  <si>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</si>
  <si>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</si>
  <si>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</si>
  <si>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</si>
  <si>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</si>
  <si>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</si>
  <si>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</si>
  <si>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</si>
  <si>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</si>
  <si>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</si>
  <si>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</si>
  <si>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</si>
  <si>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</si>
  <si>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</si>
  <si>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</si>
  <si>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</si>
  <si>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</si>
  <si>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</si>
  <si>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</si>
  <si>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</si>
  <si>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</si>
  <si>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</si>
  <si>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</si>
  <si>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</si>
  <si>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</si>
  <si>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</si>
  <si>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</si>
  <si>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</si>
  <si>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</si>
  <si>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</si>
  <si>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</si>
  <si>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</si>
  <si>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</si>
  <si>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</si>
  <si>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</si>
  <si>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</si>
  <si>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</si>
  <si>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</si>
  <si>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</si>
  <si>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</si>
  <si>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</si>
  <si>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</si>
  <si>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</si>
  <si>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</si>
  <si>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</si>
  <si>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</si>
  <si>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</si>
  <si>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</si>
  <si>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</si>
  <si>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</si>
  <si>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</si>
  <si>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</si>
  <si>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</si>
  <si>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</si>
  <si>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</si>
  <si>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</si>
  <si>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</si>
  <si>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</si>
  <si>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</si>
  <si>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</si>
  <si>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</si>
  <si>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</si>
  <si>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</si>
  <si>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</si>
  <si>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</si>
  <si>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</si>
  <si>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</si>
  <si>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</si>
  <si>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</si>
  <si>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</si>
  <si>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</si>
  <si>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</si>
  <si>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</si>
  <si>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</si>
  <si>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</si>
  <si>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</si>
  <si>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</si>
  <si>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</si>
  <si>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</si>
  <si>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</si>
  <si>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</si>
  <si>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</si>
  <si>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</si>
  <si>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</si>
  <si>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</si>
  <si>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</si>
  <si>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</si>
  <si>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</si>
  <si>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</si>
  <si>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</si>
  <si>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</si>
  <si>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</si>
  <si>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</si>
  <si>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</si>
  <si>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</si>
  <si>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</si>
  <si>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</si>
  <si>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</si>
  <si>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</si>
  <si>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</si>
  <si>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</si>
  <si>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</si>
  <si>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</si>
  <si>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</si>
  <si>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</si>
  <si>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</si>
  <si>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</si>
  <si>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</si>
  <si>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</si>
  <si>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</si>
  <si>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</si>
  <si>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</si>
  <si>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</si>
  <si>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</si>
  <si>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</si>
  <si>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</si>
  <si>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</si>
  <si>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</si>
  <si>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</si>
  <si>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</si>
  <si>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</si>
  <si>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</si>
  <si>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</si>
  <si>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</si>
  <si>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</si>
  <si>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</si>
  <si>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</si>
  <si>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</si>
  <si>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</si>
  <si>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</si>
  <si>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</si>
  <si>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</si>
  <si>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</si>
  <si>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</si>
  <si>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</si>
  <si>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</si>
  <si>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</si>
  <si>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</si>
  <si>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</si>
  <si>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</si>
  <si>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</si>
  <si>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</si>
  <si>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</si>
  <si>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</si>
  <si>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</si>
  <si>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</si>
  <si>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</si>
  <si>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</si>
  <si>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</si>
  <si>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</si>
  <si>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</si>
  <si>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</si>
  <si>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</si>
  <si>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</si>
  <si>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</si>
  <si>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</si>
  <si>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</si>
  <si>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</si>
  <si>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</si>
  <si>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</si>
  <si>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</si>
  <si>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</si>
  <si>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</si>
  <si>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</si>
  <si>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</si>
  <si>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</si>
  <si>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</si>
  <si>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</si>
  <si>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</si>
  <si>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</si>
  <si>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</si>
  <si>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</si>
  <si>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</si>
  <si>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</si>
  <si>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</si>
  <si>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</si>
  <si>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</si>
  <si>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</si>
  <si>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</si>
  <si>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</si>
  <si>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</si>
  <si>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</si>
  <si>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</si>
  <si>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</si>
  <si>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</si>
  <si>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</si>
  <si>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</si>
  <si>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</si>
  <si>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</si>
  <si>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</si>
  <si>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</si>
  <si>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</si>
  <si>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</si>
  <si>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</si>
  <si>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</si>
  <si>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</si>
  <si>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</si>
  <si>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</si>
  <si>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</si>
  <si>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</si>
  <si>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</si>
  <si>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</si>
  <si>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</si>
  <si>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</si>
  <si>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</si>
  <si>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</si>
  <si>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</si>
  <si>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</si>
  <si>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</si>
  <si>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</si>
  <si>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</si>
  <si>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</si>
  <si>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</si>
  <si>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</si>
  <si>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</si>
  <si>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</si>
  <si>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</si>
  <si>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</si>
  <si>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</si>
  <si>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</si>
  <si>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</si>
  <si>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</si>
  <si>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</si>
  <si>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</si>
  <si>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</si>
  <si>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</si>
  <si>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</si>
  <si>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</si>
  <si>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</si>
  <si>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</si>
  <si>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</si>
  <si>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</si>
  <si>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</si>
  <si>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</si>
  <si>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</si>
  <si>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</si>
  <si>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</si>
  <si>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</si>
  <si>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</si>
  <si>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</si>
  <si>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</si>
  <si>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</si>
  <si>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</si>
  <si>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</si>
  <si>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</si>
  <si>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</si>
  <si>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</si>
  <si>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</si>
  <si>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</si>
  <si>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</si>
  <si>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</si>
  <si>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</si>
  <si>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</si>
  <si>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</si>
  <si>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</si>
  <si>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</si>
  <si>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</si>
  <si>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</si>
  <si>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</si>
  <si>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</si>
  <si>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</si>
  <si>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</si>
  <si>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</si>
  <si>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</si>
  <si>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</si>
  <si>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</si>
  <si>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</si>
  <si>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</si>
  <si>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</si>
  <si>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</si>
  <si>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</si>
  <si>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</si>
  <si>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</si>
  <si>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</si>
  <si>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</si>
  <si>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</si>
  <si>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</si>
  <si>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</si>
  <si>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</si>
  <si>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</si>
  <si>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</si>
  <si>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</si>
  <si>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</si>
  <si>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</si>
  <si>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</si>
  <si>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</si>
  <si>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</si>
  <si>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</si>
  <si>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</si>
  <si>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</si>
  <si>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</si>
  <si>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</si>
  <si>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</si>
  <si>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</si>
  <si>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</si>
  <si>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</si>
  <si>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</si>
  <si>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</si>
  <si>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</si>
  <si>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</si>
  <si>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</si>
  <si>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</si>
  <si>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</si>
  <si>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</si>
  <si>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</si>
  <si>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</si>
  <si>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</si>
  <si>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</si>
  <si>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</si>
  <si>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</si>
  <si>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</si>
  <si>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</si>
  <si>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</si>
  <si>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</si>
  <si>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</si>
  <si>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</si>
  <si>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</si>
  <si>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</si>
  <si>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</si>
  <si>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</si>
  <si>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</si>
  <si>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</si>
  <si>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</si>
  <si>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</si>
  <si>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</si>
  <si>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</si>
  <si>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</si>
  <si>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</si>
  <si>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</si>
  <si>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</si>
  <si>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</si>
  <si>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</si>
  <si>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</si>
  <si>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</si>
  <si>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</si>
  <si>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</si>
  <si>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</si>
  <si>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</si>
  <si>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</si>
  <si>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</si>
  <si>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</si>
  <si>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</si>
  <si>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</si>
  <si>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</si>
  <si>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</si>
  <si>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</si>
  <si>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</si>
  <si>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</si>
  <si>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</si>
  <si>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</si>
  <si>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</si>
  <si>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</si>
  <si>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</si>
  <si>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</si>
  <si>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</si>
  <si>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</si>
  <si>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</si>
  <si>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</si>
  <si>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</si>
  <si>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</si>
  <si>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</si>
  <si>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</si>
  <si>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</si>
  <si>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</si>
  <si>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</si>
  <si>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</si>
  <si>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</si>
  <si>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</si>
  <si>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</si>
  <si>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</si>
  <si>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</si>
  <si>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</si>
  <si>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</si>
  <si>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</si>
  <si>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</si>
  <si>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</si>
  <si>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</si>
  <si>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</si>
  <si>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</si>
  <si>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</si>
  <si>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</si>
  <si>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</si>
  <si>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</si>
  <si>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</si>
  <si>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</si>
  <si>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</si>
  <si>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</si>
  <si>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</si>
  <si>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</si>
  <si>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</si>
  <si>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</si>
  <si>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</si>
  <si>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</si>
  <si>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</si>
  <si>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</si>
  <si>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</si>
  <si>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</si>
  <si>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</si>
  <si>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</si>
  <si>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</si>
  <si>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</si>
  <si>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</si>
  <si>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</si>
  <si>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</si>
  <si>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</si>
  <si>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</si>
  <si>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</si>
  <si>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</si>
  <si>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</si>
  <si>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</si>
  <si>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</si>
  <si>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</si>
  <si>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</si>
  <si>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</si>
  <si>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</si>
  <si>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</si>
  <si>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</si>
  <si>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</si>
  <si>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</si>
  <si>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</si>
  <si>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</si>
  <si>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</si>
  <si>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</si>
  <si>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</si>
  <si>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</si>
  <si>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</si>
  <si>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</si>
  <si>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</si>
  <si>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</si>
  <si>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</si>
  <si>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</si>
  <si>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</si>
  <si>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</si>
  <si>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</si>
  <si>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</si>
  <si>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</si>
  <si>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</si>
  <si>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</si>
  <si>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</si>
  <si>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</si>
  <si>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</si>
  <si>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</si>
  <si>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</si>
  <si>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</si>
  <si>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</si>
  <si>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</si>
  <si>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</si>
  <si>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</si>
  <si>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</si>
  <si>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</si>
  <si>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</si>
  <si>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</si>
  <si>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</si>
  <si>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</si>
  <si>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</si>
  <si>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</si>
  <si>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</si>
  <si>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</si>
  <si>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</si>
  <si>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</si>
  <si>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</si>
  <si>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</si>
  <si>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</si>
  <si>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</si>
  <si>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</si>
  <si>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</si>
  <si>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</si>
  <si>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</si>
  <si>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</si>
  <si>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</si>
  <si>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</si>
  <si>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</si>
  <si>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</si>
  <si>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</si>
  <si>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</si>
  <si>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</si>
  <si>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</si>
  <si>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</si>
  <si>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</si>
  <si>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</si>
  <si>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</si>
  <si>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</si>
  <si>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</si>
  <si>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</si>
  <si>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</si>
  <si>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</si>
  <si>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</si>
  <si>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</si>
  <si>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</si>
  <si>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</si>
  <si>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</si>
  <si>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</si>
  <si>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</si>
  <si>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</si>
  <si>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</si>
  <si>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</si>
  <si>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</si>
  <si>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</si>
  <si>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</si>
  <si>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</si>
  <si>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</si>
  <si>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</si>
  <si>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</si>
  <si>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</si>
  <si>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</si>
  <si>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</si>
  <si>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</si>
  <si>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</si>
  <si>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</si>
  <si>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</si>
  <si>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</si>
  <si>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</si>
  <si>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</si>
  <si>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</si>
  <si>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</si>
  <si>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</si>
  <si>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</si>
  <si>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</si>
  <si>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</si>
  <si>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</si>
  <si>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</si>
  <si>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</si>
  <si>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</si>
  <si>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</si>
  <si>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</si>
  <si>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</si>
  <si>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</si>
  <si>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</si>
  <si>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</si>
  <si>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</si>
  <si>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</si>
  <si>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</si>
  <si>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</si>
  <si>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</si>
  <si>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</si>
  <si>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</si>
  <si>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</si>
  <si>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</si>
  <si>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</si>
  <si>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</si>
  <si>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</si>
  <si>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</si>
  <si>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</si>
  <si>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</si>
  <si>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</si>
  <si>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</si>
  <si>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</si>
  <si>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</si>
  <si>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</si>
  <si>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</si>
  <si>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</si>
  <si>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</si>
  <si>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</si>
  <si>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</si>
  <si>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</si>
  <si>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</si>
  <si>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</si>
  <si>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</si>
  <si>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</si>
  <si>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</si>
  <si>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</si>
  <si>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</si>
  <si>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</si>
  <si>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</si>
  <si>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</si>
  <si>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</si>
  <si>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</si>
  <si>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</si>
  <si>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</si>
  <si>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</si>
  <si>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</si>
  <si>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</si>
  <si>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</si>
  <si>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</si>
  <si>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</si>
  <si>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</si>
  <si>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</si>
  <si>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</si>
  <si>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</si>
  <si>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</si>
  <si>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</si>
  <si>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</si>
  <si>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</si>
  <si>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</si>
  <si>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</si>
  <si>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</si>
  <si>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</si>
  <si>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</si>
  <si>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</si>
  <si>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</si>
  <si>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</si>
  <si>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</si>
  <si>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</si>
  <si>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</si>
  <si>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</si>
  <si>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</si>
  <si>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</si>
  <si>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</si>
  <si>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</si>
  <si>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</si>
  <si>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</si>
  <si>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</si>
  <si>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</si>
  <si>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</si>
  <si>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</si>
  <si>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</si>
  <si>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</si>
  <si>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</si>
  <si>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</si>
  <si>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</si>
  <si>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</si>
  <si>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</si>
  <si>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</si>
  <si>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</si>
  <si>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</si>
  <si>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</si>
  <si>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</si>
  <si>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</si>
  <si>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</si>
  <si>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</si>
  <si>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</si>
  <si>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</si>
  <si>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</si>
  <si>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</si>
  <si>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</si>
  <si>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</si>
  <si>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</si>
  <si>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</si>
  <si>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</si>
  <si>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</si>
  <si>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</si>
  <si>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</si>
  <si>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</si>
  <si>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</si>
  <si>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</si>
  <si>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</si>
  <si>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</si>
  <si>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</si>
  <si>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</si>
  <si>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</si>
  <si>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</si>
  <si>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</si>
  <si>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</si>
  <si>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</si>
  <si>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</si>
  <si>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</si>
  <si>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</si>
  <si>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</si>
  <si>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</si>
  <si>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</si>
  <si>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</si>
  <si>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</si>
  <si>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</si>
  <si>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</si>
  <si>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</si>
  <si>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</si>
  <si>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</si>
  <si>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</si>
  <si>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</si>
  <si>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</si>
  <si>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</si>
  <si>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</si>
  <si>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</si>
  <si>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</si>
  <si>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</si>
  <si>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</si>
  <si>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</si>
  <si>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</si>
  <si>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</si>
  <si>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</si>
  <si>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</si>
  <si>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</si>
  <si>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</si>
  <si>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</si>
  <si>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</si>
  <si>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</si>
  <si>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</si>
  <si>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</si>
  <si>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</si>
  <si>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</si>
  <si>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</si>
  <si>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</si>
  <si>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</si>
  <si>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</si>
  <si>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</si>
  <si>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</si>
  <si>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</si>
  <si>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</si>
  <si>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</si>
  <si>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</si>
  <si>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</si>
  <si>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</si>
  <si>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</si>
  <si>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</si>
  <si>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</si>
  <si>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</si>
  <si>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</si>
  <si>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</si>
  <si>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</si>
  <si>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</si>
  <si>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</si>
  <si>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</si>
  <si>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</si>
  <si>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</si>
  <si>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</si>
  <si>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</si>
  <si>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</si>
  <si>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</si>
  <si>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</si>
  <si>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</si>
  <si>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</si>
  <si>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</si>
  <si>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</si>
  <si>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</si>
  <si>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</si>
  <si>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</si>
  <si>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</si>
  <si>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</si>
  <si>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</si>
  <si>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</si>
  <si>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</si>
  <si>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</si>
  <si>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</si>
  <si>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</si>
  <si>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</si>
  <si>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</si>
  <si>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</si>
  <si>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</si>
  <si>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</si>
  <si>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</si>
  <si>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</si>
  <si>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</si>
  <si>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</si>
  <si>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</si>
  <si>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</si>
  <si>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</si>
  <si>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</si>
  <si>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</si>
  <si>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</si>
  <si>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</si>
  <si>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</si>
  <si>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</si>
  <si>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</si>
  <si>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</si>
  <si>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</si>
  <si>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</si>
  <si>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</si>
  <si>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</si>
  <si>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</si>
  <si>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</si>
  <si>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</si>
  <si>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</si>
  <si>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</si>
  <si>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</si>
  <si>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</si>
  <si>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</si>
  <si>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</si>
  <si>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</si>
  <si>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</si>
  <si>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</si>
  <si>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</si>
  <si>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</si>
  <si>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</si>
  <si>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</si>
  <si>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</si>
  <si>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</si>
  <si>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</si>
  <si>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</si>
  <si>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</si>
  <si>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</si>
  <si>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</si>
  <si>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</si>
  <si>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</si>
  <si>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</si>
  <si>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</si>
  <si>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</si>
  <si>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</si>
  <si>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</si>
  <si>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</si>
  <si>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</si>
  <si>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</si>
  <si>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</si>
  <si>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</si>
  <si>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</si>
  <si>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</si>
  <si>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</si>
  <si>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</si>
  <si>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</si>
  <si>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</si>
  <si>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</si>
  <si>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</si>
  <si>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</si>
  <si>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</si>
  <si>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</si>
  <si>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</si>
  <si>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</si>
  <si>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</si>
  <si>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</si>
  <si>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</si>
  <si>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</si>
  <si>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</si>
  <si>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</si>
  <si>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</si>
  <si>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</si>
  <si>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</si>
  <si>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</si>
  <si>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</si>
  <si>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</si>
  <si>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</si>
  <si>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</si>
  <si>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</si>
  <si>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</si>
  <si>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</si>
  <si>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</si>
  <si>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</si>
  <si>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</si>
  <si>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</si>
  <si>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</si>
  <si>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</si>
  <si>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</si>
  <si>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</si>
  <si>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</si>
  <si>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</si>
  <si>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</si>
  <si>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</si>
  <si>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</si>
  <si>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</si>
  <si>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</si>
  <si>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</si>
  <si>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</si>
  <si>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</si>
  <si>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</si>
  <si>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</si>
  <si>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</si>
  <si>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</si>
  <si>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</si>
  <si>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</si>
  <si>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</si>
  <si>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</si>
  <si>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</si>
  <si>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</si>
  <si>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</si>
  <si>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</si>
  <si>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</si>
  <si>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</si>
  <si>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</si>
  <si>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</si>
  <si>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</si>
  <si>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</si>
  <si>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</si>
  <si>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</si>
  <si>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</si>
  <si>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</si>
  <si>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</si>
  <si>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</si>
  <si>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</si>
  <si>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</si>
  <si>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</si>
  <si>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</si>
  <si>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</si>
  <si>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</si>
  <si>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</si>
  <si>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</si>
  <si>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</si>
  <si>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</si>
  <si>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</si>
  <si>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</si>
  <si>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</si>
  <si>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</si>
  <si>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</si>
  <si>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</si>
  <si>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</si>
  <si>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</si>
  <si>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</si>
  <si>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</si>
  <si>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</si>
  <si>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</si>
  <si>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</si>
  <si>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</si>
  <si>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</si>
  <si>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</si>
  <si>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</si>
  <si>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</si>
  <si>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</si>
  <si>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</si>
  <si>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</si>
  <si>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</si>
  <si>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</si>
  <si>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</si>
  <si>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</si>
  <si>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</si>
  <si>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</si>
  <si>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</si>
  <si>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</si>
  <si>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</si>
  <si>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</si>
  <si>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</si>
  <si>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</si>
  <si>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</si>
  <si>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</si>
  <si>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</si>
  <si>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</si>
  <si>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</si>
  <si>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</si>
  <si>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</si>
  <si>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</si>
  <si>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</si>
  <si>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</si>
  <si>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</si>
  <si>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</si>
  <si>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</si>
  <si>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</si>
  <si>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</si>
  <si>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</si>
  <si>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</si>
  <si>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</si>
  <si>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</si>
  <si>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</si>
  <si>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</si>
  <si>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</si>
  <si>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</si>
  <si>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</si>
  <si>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</si>
  <si>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</si>
  <si>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</si>
  <si>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</si>
  <si>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</si>
  <si>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</si>
  <si>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</si>
  <si>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</si>
  <si>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</si>
  <si>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</si>
  <si>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</si>
  <si>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</si>
  <si>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</si>
  <si>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</si>
  <si>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</si>
  <si>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</si>
  <si>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</si>
  <si>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</si>
  <si>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</si>
  <si>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</si>
  <si>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</si>
  <si>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</si>
  <si>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</si>
  <si>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</si>
  <si>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</si>
  <si>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</si>
  <si>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</si>
  <si>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</si>
  <si>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</si>
  <si>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</si>
  <si>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</si>
  <si>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</si>
  <si>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</si>
  <si>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</si>
  <si>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</si>
  <si>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</si>
  <si>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</si>
  <si>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</si>
  <si>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</si>
  <si>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</si>
  <si>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</si>
  <si>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</si>
  <si>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</si>
  <si>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</si>
  <si>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</si>
  <si>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</si>
  <si>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</si>
  <si>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</si>
  <si>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</si>
  <si>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</si>
  <si>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</si>
  <si>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</si>
  <si>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</si>
  <si>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</si>
  <si>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</si>
  <si>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</si>
  <si>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</si>
  <si>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</si>
  <si>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</si>
  <si>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</si>
  <si>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</si>
  <si>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</si>
  <si>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</si>
  <si>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</si>
  <si>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</si>
  <si>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</si>
  <si>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</si>
  <si>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</si>
  <si>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</si>
  <si>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</si>
  <si>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</si>
  <si>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</si>
  <si>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</si>
  <si>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</si>
  <si>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</si>
  <si>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</si>
  <si>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</si>
  <si>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</si>
  <si>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</si>
  <si>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</si>
  <si>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</si>
  <si>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</si>
  <si>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</si>
  <si>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</si>
  <si>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</si>
  <si>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</si>
  <si>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</si>
  <si>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</si>
  <si>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</si>
  <si>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</si>
  <si>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</si>
  <si>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</si>
  <si>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</si>
  <si>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</si>
  <si>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</si>
  <si>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</si>
  <si>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</si>
  <si>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</si>
  <si>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</si>
  <si>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</si>
  <si>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</si>
  <si>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</si>
  <si>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</si>
  <si>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</si>
  <si>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</si>
  <si>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</si>
  <si>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</si>
  <si>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</si>
  <si>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</si>
  <si>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</si>
  <si>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</si>
  <si>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</si>
  <si>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</si>
  <si>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</si>
  <si>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</si>
  <si>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</si>
  <si>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</si>
  <si>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</si>
  <si>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</si>
  <si>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</si>
  <si>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</si>
  <si>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</si>
  <si>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</si>
  <si>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</si>
  <si>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</si>
  <si>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</si>
  <si>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</si>
  <si>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</si>
  <si>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</si>
  <si>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</si>
  <si>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</si>
  <si>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</si>
  <si>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</si>
  <si>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</si>
  <si>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</si>
  <si>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</si>
  <si>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</si>
  <si>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</si>
  <si>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</si>
  <si>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</si>
  <si>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</si>
  <si>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</si>
  <si>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</si>
  <si>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</si>
  <si>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</si>
  <si>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</si>
  <si>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</si>
  <si>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</si>
  <si>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</si>
  <si>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</si>
  <si>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</si>
  <si>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</si>
  <si>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</si>
  <si>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</si>
  <si>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</si>
  <si>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</si>
  <si>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</si>
  <si>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</si>
  <si>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</si>
  <si>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</si>
  <si>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</si>
  <si>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</si>
  <si>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</si>
  <si>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</si>
  <si>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</si>
  <si>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</si>
  <si>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</si>
  <si>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</si>
  <si>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</si>
  <si>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</si>
  <si>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</si>
  <si>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</si>
  <si>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</si>
  <si>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</si>
  <si>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</si>
  <si>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</si>
  <si>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</si>
  <si>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</si>
  <si>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</si>
  <si>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</si>
  <si>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</si>
  <si>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</si>
  <si>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</si>
  <si>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</si>
  <si>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</si>
  <si>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</si>
  <si>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</si>
  <si>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</si>
  <si>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</si>
  <si>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</si>
  <si>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</si>
  <si>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</si>
  <si>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</si>
  <si>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</si>
  <si>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</si>
  <si>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</si>
  <si>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</si>
  <si>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</si>
  <si>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</si>
  <si>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</si>
  <si>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</si>
  <si>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</si>
  <si>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</si>
  <si>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</si>
  <si>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</si>
  <si>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</si>
  <si>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</si>
  <si>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</si>
  <si>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</si>
  <si>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</si>
  <si>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</si>
  <si>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</si>
  <si>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</si>
  <si>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</si>
  <si>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</si>
  <si>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</si>
  <si>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</si>
  <si>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</si>
  <si>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</si>
  <si>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</si>
  <si>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</si>
  <si>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</si>
  <si>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</si>
  <si>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</si>
  <si>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</si>
  <si>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</si>
  <si>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</si>
  <si>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</si>
  <si>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</si>
  <si>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</si>
  <si>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</si>
  <si>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</si>
  <si>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</si>
  <si>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</si>
  <si>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</si>
  <si>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</si>
  <si>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</si>
  <si>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</si>
  <si>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</si>
  <si>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</si>
  <si>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</si>
  <si>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</si>
  <si>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</si>
  <si>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</si>
  <si>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</si>
  <si>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</si>
  <si>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</si>
  <si>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</si>
  <si>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</si>
  <si>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</si>
  <si>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</si>
  <si>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</si>
  <si>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</si>
  <si>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</si>
  <si>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</si>
  <si>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</si>
  <si>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</si>
  <si>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</si>
  <si>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</si>
  <si>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</si>
  <si>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</si>
  <si>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</si>
  <si>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</si>
  <si>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</si>
  <si>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</si>
  <si>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</si>
  <si>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</si>
  <si>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</si>
  <si>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</si>
  <si>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</si>
  <si>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</si>
  <si>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</si>
  <si>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</si>
  <si>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</si>
  <si>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</si>
  <si>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</si>
  <si>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</si>
  <si>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</si>
  <si>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</si>
  <si>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</si>
  <si>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</si>
  <si>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</si>
  <si>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</si>
  <si>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</si>
  <si>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</si>
  <si>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</si>
  <si>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</si>
  <si>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</si>
  <si>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</si>
  <si>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</si>
  <si>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</si>
  <si>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</si>
  <si>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</si>
  <si>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</si>
  <si>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</si>
  <si>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</si>
  <si>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</si>
  <si>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</si>
  <si>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</si>
  <si>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</si>
  <si>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</si>
  <si>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</si>
  <si>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</si>
  <si>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</si>
  <si>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</si>
  <si>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</si>
  <si>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</si>
  <si>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</si>
  <si>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</si>
  <si>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</si>
  <si>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</si>
  <si>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</si>
  <si>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</si>
  <si>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</si>
  <si>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</si>
  <si>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</si>
  <si>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</si>
  <si>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</si>
  <si>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</si>
  <si>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</si>
  <si>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</si>
  <si>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</si>
  <si>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</si>
  <si>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</si>
  <si>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</si>
  <si>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</si>
  <si>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</si>
  <si>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</si>
  <si>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</si>
  <si>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</si>
  <si>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</si>
  <si>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</si>
  <si>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</si>
  <si>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</si>
  <si>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</si>
  <si>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</si>
  <si>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</si>
  <si>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</si>
  <si>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</si>
  <si>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</si>
  <si>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</si>
  <si>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</si>
  <si>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</si>
  <si>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</si>
  <si>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</si>
  <si>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</si>
  <si>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</si>
  <si>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</si>
  <si>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</si>
  <si>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</si>
  <si>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</si>
  <si>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</si>
  <si>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</si>
  <si>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</si>
  <si>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</si>
  <si>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</si>
  <si>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</si>
  <si>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</si>
  <si>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</si>
  <si>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</si>
  <si>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</si>
  <si>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</si>
  <si>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</si>
  <si>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</si>
  <si>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</si>
  <si>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</si>
  <si>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</si>
  <si>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</si>
  <si>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</si>
  <si>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</si>
  <si>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</si>
  <si>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</si>
  <si>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</si>
  <si>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</si>
  <si>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</si>
  <si>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</si>
  <si>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</si>
  <si>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</si>
  <si>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</si>
  <si>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</si>
  <si>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</si>
  <si>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</si>
  <si>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</si>
  <si>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</si>
  <si>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</si>
  <si>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</si>
  <si>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</si>
  <si>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</si>
  <si>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</si>
  <si>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</si>
  <si>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</si>
  <si>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</si>
  <si>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</si>
  <si>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</si>
  <si>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</si>
  <si>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</si>
  <si>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</si>
  <si>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</si>
  <si>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</si>
  <si>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</si>
  <si>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</si>
  <si>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</si>
  <si>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</si>
  <si>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</si>
  <si>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</si>
  <si>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</si>
  <si>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</si>
  <si>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</si>
  <si>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</si>
  <si>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</si>
  <si>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</si>
  <si>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</si>
  <si>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</si>
  <si>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</si>
  <si>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</si>
  <si>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</si>
  <si>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</si>
  <si>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</si>
  <si>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</si>
  <si>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</si>
  <si>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</si>
  <si>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</si>
  <si>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</si>
  <si>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</si>
  <si>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</si>
  <si>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</si>
  <si>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</si>
  <si>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</si>
  <si>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</si>
  <si>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</si>
  <si>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</si>
  <si>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</si>
  <si>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</si>
  <si>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</si>
  <si>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</si>
  <si>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</si>
  <si>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</si>
  <si>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</si>
  <si>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</si>
  <si>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</si>
  <si>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</si>
  <si>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</si>
  <si>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</si>
  <si>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</si>
  <si>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</si>
  <si>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</si>
  <si>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</si>
  <si>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</si>
  <si>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</si>
  <si>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</si>
  <si>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</si>
  <si>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</si>
  <si>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</si>
  <si>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</si>
  <si>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</si>
  <si>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</si>
  <si>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</si>
  <si>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</si>
  <si>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</si>
  <si>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</si>
  <si>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</si>
  <si>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</si>
  <si>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</si>
  <si>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</si>
  <si>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</si>
  <si>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</si>
  <si>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</si>
  <si>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</si>
  <si>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</si>
  <si>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</si>
  <si>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</si>
  <si>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</si>
  <si>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</si>
  <si>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</si>
  <si>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</si>
  <si>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</si>
  <si>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</si>
  <si>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</si>
  <si>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</si>
  <si>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</si>
  <si>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</si>
  <si>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</si>
  <si>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</si>
  <si>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</si>
  <si>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</si>
  <si>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</si>
  <si>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</si>
  <si>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</si>
  <si>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</si>
  <si>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</si>
  <si>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</si>
  <si>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</si>
  <si>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</si>
  <si>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</si>
  <si>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</si>
  <si>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</si>
  <si>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</si>
  <si>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</si>
  <si>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</si>
  <si>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</si>
  <si>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</si>
  <si>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</si>
  <si>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</si>
  <si>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</si>
  <si>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</si>
  <si>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</si>
  <si>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</si>
  <si>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</si>
  <si>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</si>
  <si>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</si>
  <si>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</si>
  <si>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</si>
  <si>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</si>
  <si>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</si>
  <si>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</si>
  <si>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</si>
  <si>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</si>
  <si>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</si>
  <si>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</si>
  <si>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</si>
  <si>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</si>
  <si>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</si>
  <si>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</si>
  <si>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</si>
  <si>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</si>
  <si>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</si>
  <si>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</si>
  <si>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</si>
  <si>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</si>
  <si>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</si>
  <si>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</si>
  <si>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</si>
  <si>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</si>
  <si>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</si>
  <si>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</si>
  <si>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</si>
  <si>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</si>
  <si>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</si>
  <si>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</si>
  <si>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</si>
  <si>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</si>
  <si>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</si>
  <si>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</si>
  <si>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</si>
  <si>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</si>
  <si>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</si>
  <si>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</si>
  <si>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</si>
  <si>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</si>
  <si>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</si>
  <si>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</si>
  <si>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</si>
  <si>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</si>
  <si>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</si>
  <si>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</si>
  <si>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</si>
  <si>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</si>
  <si>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</si>
  <si>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</si>
  <si>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</si>
  <si>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</si>
  <si>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</si>
  <si>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</si>
  <si>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</si>
  <si>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</si>
  <si>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</si>
  <si>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</si>
  <si>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</si>
  <si>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</si>
  <si>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</si>
  <si>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</si>
  <si>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</si>
  <si>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</si>
  <si>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</si>
  <si>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</si>
  <si>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</si>
  <si>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</si>
  <si>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</si>
  <si>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</si>
  <si>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</si>
  <si>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</si>
  <si>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</si>
  <si>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</si>
  <si>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</si>
  <si>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</si>
  <si>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</si>
  <si>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</si>
  <si>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</si>
  <si>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</si>
  <si>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</si>
  <si>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</si>
  <si>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</si>
  <si>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</si>
  <si>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</si>
  <si>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</si>
  <si>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</si>
  <si>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</si>
  <si>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</si>
  <si>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</si>
  <si>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</si>
  <si>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</si>
  <si>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</si>
  <si>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</si>
  <si>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</si>
  <si>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</si>
  <si>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</si>
  <si>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</si>
  <si>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</si>
  <si>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</si>
  <si>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</si>
  <si>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</si>
  <si>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</si>
  <si>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</si>
  <si>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</si>
  <si>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</si>
  <si>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</si>
  <si>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</si>
  <si>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</si>
  <si>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</si>
  <si>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</si>
  <si>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</si>
  <si>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</si>
  <si>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</si>
  <si>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</si>
  <si>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</si>
  <si>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</si>
  <si>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</si>
  <si>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</si>
  <si>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</si>
  <si>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</si>
  <si>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</si>
  <si>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</si>
  <si>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</si>
  <si>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</si>
  <si>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</si>
  <si>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</si>
  <si>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</si>
  <si>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</si>
  <si>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</si>
  <si>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</si>
  <si>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</si>
  <si>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</si>
  <si>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</si>
  <si>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</si>
  <si>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</si>
  <si>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</si>
  <si>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</si>
  <si>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</si>
  <si>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</si>
  <si>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</si>
  <si>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</si>
  <si>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</si>
  <si>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</si>
  <si>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</si>
  <si>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</si>
  <si>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</si>
  <si>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</si>
  <si>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</si>
  <si>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</si>
  <si>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</si>
  <si>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</si>
  <si>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</si>
  <si>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</si>
  <si>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</si>
  <si>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</si>
  <si>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</si>
  <si>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</si>
  <si>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</si>
  <si>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</si>
  <si>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</si>
  <si>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</si>
  <si>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</si>
  <si>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</si>
  <si>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</si>
  <si>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</si>
  <si>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</si>
  <si>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</si>
  <si>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</si>
  <si>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</si>
  <si>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</si>
  <si>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</si>
  <si>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</si>
  <si>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</si>
  <si>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</si>
  <si>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</si>
  <si>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</si>
  <si>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</si>
  <si>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</si>
  <si>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</si>
  <si>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</si>
  <si>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</si>
  <si>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</si>
  <si>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</si>
  <si>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</si>
  <si>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</si>
  <si>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</si>
  <si>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</si>
  <si>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</si>
  <si>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</si>
  <si>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</si>
  <si>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</si>
  <si>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</si>
  <si>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</si>
  <si>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</si>
  <si>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</si>
  <si>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</si>
  <si>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</si>
  <si>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</si>
  <si>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</si>
  <si>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</si>
  <si>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</si>
  <si>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</si>
  <si>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</si>
  <si>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</si>
  <si>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</si>
  <si>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</si>
  <si>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</si>
  <si>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</si>
  <si>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</si>
  <si>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</si>
  <si>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</si>
  <si>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</si>
  <si>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</si>
  <si>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</si>
  <si>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</si>
  <si>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</si>
  <si>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</si>
  <si>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</si>
  <si>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</si>
  <si>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</si>
  <si>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</si>
  <si>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</si>
  <si>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</si>
  <si>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</si>
  <si>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</si>
  <si>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</si>
  <si>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</si>
  <si>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</si>
  <si>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</si>
  <si>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</si>
  <si>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</si>
  <si>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</si>
  <si>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</si>
  <si>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</si>
  <si>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</si>
  <si>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</si>
  <si>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</si>
  <si>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</si>
  <si>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</si>
  <si>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</si>
  <si>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</si>
  <si>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</si>
  <si>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</si>
  <si>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</si>
  <si>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</si>
  <si>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</si>
  <si>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</si>
  <si>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</si>
  <si>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</si>
  <si>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</si>
  <si>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</si>
  <si>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</si>
  <si>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</si>
  <si>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</si>
  <si>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</si>
  <si>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</si>
  <si>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</si>
  <si>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</si>
  <si>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</si>
  <si>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</si>
  <si>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</si>
  <si>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</si>
  <si>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</si>
  <si>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</si>
  <si>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</si>
  <si>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</si>
  <si>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</si>
  <si>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</si>
  <si>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</si>
  <si>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</si>
  <si>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</si>
  <si>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</si>
  <si>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</si>
  <si>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</si>
  <si>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</si>
  <si>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</si>
  <si>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</si>
  <si>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</si>
  <si>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</si>
  <si>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</si>
  <si>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</si>
  <si>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</si>
  <si>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</si>
  <si>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</si>
  <si>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</si>
  <si>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</si>
  <si>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</si>
  <si>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</si>
  <si>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</si>
  <si>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</si>
  <si>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</si>
  <si>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</si>
  <si>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</si>
  <si>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</si>
  <si>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</si>
  <si>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</si>
  <si>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</si>
  <si>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</si>
  <si>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</si>
  <si>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</si>
  <si>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</si>
  <si>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</si>
  <si>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</si>
  <si>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</si>
  <si>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</si>
  <si>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</si>
  <si>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</si>
  <si>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</si>
  <si>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</si>
  <si>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</si>
  <si>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</si>
  <si>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</si>
  <si>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</si>
  <si>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</si>
  <si>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</si>
  <si>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</si>
  <si>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</si>
  <si>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</si>
  <si>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</si>
  <si>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</si>
  <si>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</si>
  <si>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</si>
  <si>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</si>
  <si>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</si>
  <si>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</si>
  <si>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</si>
  <si>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</si>
  <si>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</si>
  <si>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</si>
  <si>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</si>
  <si>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</si>
  <si>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</si>
  <si>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</si>
  <si>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</si>
  <si>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</si>
  <si>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</si>
  <si>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</si>
  <si>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</si>
  <si>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</si>
  <si>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</si>
  <si>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</si>
  <si>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</si>
  <si>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</si>
  <si>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</si>
  <si>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</si>
  <si>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</si>
  <si>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</si>
  <si>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</si>
  <si>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</si>
  <si>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</si>
  <si>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</si>
  <si>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</si>
  <si>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</si>
  <si>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</si>
  <si>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</si>
  <si>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</si>
  <si>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</si>
  <si>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</si>
  <si>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</si>
  <si>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</si>
  <si>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</si>
  <si>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</si>
  <si>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</si>
  <si>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</si>
  <si>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</si>
  <si>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</si>
  <si>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</si>
  <si>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</si>
  <si>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</si>
  <si>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</si>
  <si>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</si>
  <si>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</si>
  <si>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</si>
  <si>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</si>
  <si>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</si>
  <si>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</si>
  <si>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</si>
  <si>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</si>
  <si>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</si>
  <si>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</si>
  <si>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</si>
  <si>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</si>
  <si>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</si>
  <si>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</si>
  <si>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</si>
  <si>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</si>
  <si>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</si>
  <si>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</si>
  <si>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</si>
  <si>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</si>
  <si>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</si>
  <si>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</si>
  <si>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</si>
  <si>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</si>
  <si>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</si>
  <si>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</si>
  <si>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</si>
  <si>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</si>
  <si>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</si>
  <si>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</si>
  <si>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</si>
  <si>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</si>
  <si>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</si>
  <si>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</si>
  <si>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</si>
  <si>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</si>
  <si>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</si>
  <si>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</si>
  <si>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</si>
  <si>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</si>
  <si>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</si>
  <si>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</si>
  <si>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</si>
  <si>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</si>
  <si>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</si>
  <si>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</si>
  <si>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</si>
  <si>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</si>
  <si>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</si>
  <si>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</si>
  <si>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</si>
  <si>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</si>
  <si>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</si>
  <si>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</si>
  <si>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</si>
  <si>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</si>
  <si>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</si>
  <si>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</si>
  <si>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</si>
  <si>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</si>
  <si>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</si>
  <si>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</si>
  <si>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</si>
  <si>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</si>
  <si>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</si>
  <si>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</si>
  <si>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</si>
  <si>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</si>
  <si>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</si>
  <si>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</si>
  <si>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</si>
  <si>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</si>
  <si>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</si>
  <si>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</si>
  <si>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</si>
  <si>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</si>
  <si>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</si>
  <si>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</si>
  <si>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</si>
  <si>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</si>
  <si>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</si>
  <si>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</si>
  <si>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</si>
  <si>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</si>
  <si>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</si>
  <si>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</si>
  <si>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</si>
  <si>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</si>
  <si>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</si>
  <si>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</si>
  <si>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</si>
  <si>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</si>
  <si>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</si>
  <si>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</si>
  <si>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</si>
  <si>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</si>
  <si>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</si>
  <si>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</si>
  <si>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</si>
  <si>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</si>
  <si>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</si>
  <si>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</si>
  <si>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</si>
  <si>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</si>
  <si>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</si>
  <si>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</si>
  <si>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</si>
  <si>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</si>
  <si>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</si>
  <si>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</si>
  <si>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</si>
  <si>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</si>
  <si>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</si>
  <si>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</si>
  <si>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</si>
  <si>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</si>
  <si>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</si>
  <si>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</si>
  <si>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</si>
  <si>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</si>
  <si>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</si>
  <si>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</si>
  <si>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</si>
  <si>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</si>
  <si>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</si>
  <si>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</si>
  <si>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</si>
  <si>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</si>
  <si>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</si>
  <si>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</si>
  <si>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</si>
  <si>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</si>
  <si>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</si>
  <si>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</si>
  <si>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</si>
  <si>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</si>
  <si>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</si>
  <si>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</si>
  <si>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</si>
  <si>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</si>
  <si>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</si>
  <si>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</si>
  <si>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</si>
  <si>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</si>
  <si>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</si>
  <si>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</si>
  <si>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</si>
  <si>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</si>
  <si>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</si>
  <si>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</si>
  <si>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</si>
  <si>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</si>
  <si>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</si>
  <si>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</si>
  <si>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</si>
  <si>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</si>
  <si>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</si>
  <si>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</si>
  <si>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</si>
  <si>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</si>
  <si>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</si>
  <si>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</si>
  <si>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</si>
  <si>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</si>
  <si>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</si>
  <si>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</si>
  <si>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</si>
  <si>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</si>
  <si>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</si>
  <si>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</si>
  <si>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</si>
  <si>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</si>
  <si>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</si>
  <si>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</si>
  <si>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</si>
  <si>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</si>
  <si>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</si>
  <si>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</si>
  <si>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</si>
  <si>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</si>
  <si>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</si>
  <si>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</si>
  <si>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</si>
  <si>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</si>
  <si>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</si>
  <si>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</si>
  <si>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</si>
  <si>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</si>
  <si>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</si>
  <si>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</si>
  <si>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</si>
  <si>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</si>
  <si>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</si>
  <si>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</si>
  <si>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</si>
  <si>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</si>
  <si>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</si>
  <si>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</si>
  <si>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</si>
  <si>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</si>
  <si>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</si>
  <si>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</si>
  <si>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</si>
  <si>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</si>
  <si>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</si>
  <si>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</si>
  <si>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</si>
  <si>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</si>
  <si>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</si>
  <si>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</si>
  <si>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</si>
  <si>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</si>
  <si>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</si>
  <si>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</si>
  <si>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</si>
  <si>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</si>
  <si>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</si>
  <si>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</si>
  <si>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</si>
  <si>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</si>
  <si>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</si>
  <si>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</si>
  <si>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</si>
  <si>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</si>
  <si>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</si>
  <si>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</si>
  <si>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</si>
  <si>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</si>
  <si>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</si>
  <si>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</si>
  <si>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</si>
  <si>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</si>
  <si>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</si>
  <si>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</si>
  <si>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</si>
  <si>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</si>
  <si>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</si>
  <si>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</si>
  <si>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</si>
  <si>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</si>
  <si>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</si>
  <si>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</si>
  <si>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</si>
  <si>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</si>
  <si>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</si>
  <si>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</si>
  <si>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</si>
  <si>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</si>
  <si>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</si>
  <si>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</si>
  <si>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</si>
  <si>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</si>
  <si>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</si>
  <si>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</si>
  <si>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</si>
  <si>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</si>
  <si>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</si>
  <si>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</si>
  <si>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</si>
  <si>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</si>
  <si>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</si>
  <si>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</si>
  <si>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</si>
  <si>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</si>
  <si>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</si>
  <si>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</si>
  <si>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</si>
  <si>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</si>
  <si>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</si>
  <si>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</si>
  <si>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</si>
  <si>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</si>
  <si>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</si>
  <si>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</si>
  <si>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</si>
  <si>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</si>
  <si>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</si>
  <si>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</si>
  <si>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</si>
  <si>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</si>
  <si>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</si>
  <si>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</si>
  <si>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</si>
  <si>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</si>
  <si>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</si>
  <si>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</si>
  <si>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</si>
  <si>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</si>
  <si>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</si>
  <si>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</si>
  <si>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</si>
  <si>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</si>
  <si>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</si>
  <si>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</si>
  <si>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</si>
  <si>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</si>
  <si>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</si>
  <si>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</si>
  <si>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</si>
  <si>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</si>
  <si>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</si>
  <si>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</si>
  <si>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</si>
  <si>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</si>
  <si>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</si>
  <si>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</si>
  <si>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</si>
  <si>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</si>
  <si>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</si>
  <si>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</si>
  <si>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</si>
  <si>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</si>
  <si>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</si>
  <si>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</si>
  <si>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</si>
  <si>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</si>
  <si>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</si>
  <si>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</si>
  <si>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</si>
  <si>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</si>
  <si>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</si>
  <si>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</si>
  <si>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</si>
  <si>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</si>
  <si>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</si>
  <si>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</si>
  <si>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</si>
  <si>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</si>
  <si>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</si>
  <si>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</si>
  <si>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</si>
  <si>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</si>
  <si>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</si>
  <si>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</si>
  <si>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</si>
  <si>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</si>
  <si>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</si>
  <si>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</si>
  <si>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</si>
  <si>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</si>
  <si>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</si>
  <si>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</si>
  <si>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</si>
  <si>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</si>
  <si>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</si>
  <si>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</si>
  <si>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</si>
  <si>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</si>
  <si>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</si>
  <si>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</si>
  <si>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</si>
  <si>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</si>
  <si>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</si>
  <si>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</si>
  <si>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</si>
  <si>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</si>
  <si>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</si>
  <si>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</si>
  <si>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</si>
  <si>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</si>
  <si>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</si>
  <si>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</si>
  <si>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</si>
  <si>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</si>
  <si>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</si>
  <si>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</si>
  <si>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</si>
  <si>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</si>
  <si>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</si>
  <si>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</si>
  <si>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</si>
  <si>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</si>
  <si>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</si>
  <si>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</si>
  <si>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</si>
  <si>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</si>
  <si>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</si>
  <si>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</si>
  <si>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</si>
  <si>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</si>
  <si>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</si>
  <si>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</si>
  <si>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</si>
  <si>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</si>
  <si>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</si>
  <si>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</si>
  <si>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</si>
  <si>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</si>
  <si>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</si>
  <si>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</si>
  <si>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</si>
  <si>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</si>
  <si>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</si>
  <si>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</si>
  <si>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</si>
  <si>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</si>
  <si>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</si>
  <si>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</si>
  <si>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</si>
  <si>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</si>
  <si>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</si>
  <si>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</si>
  <si>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</si>
  <si>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</si>
  <si>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</si>
  <si>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</si>
  <si>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</si>
  <si>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</si>
  <si>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</si>
  <si>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</si>
  <si>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</si>
  <si>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</si>
  <si>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</si>
  <si>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</si>
  <si>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</si>
  <si>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</si>
  <si>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</si>
  <si>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</si>
  <si>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</si>
  <si>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</si>
  <si>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</si>
  <si>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</si>
  <si>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</si>
  <si>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</si>
  <si>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</si>
  <si>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</si>
  <si>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</si>
  <si>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</si>
  <si>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</si>
  <si>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</si>
  <si>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</si>
  <si>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</si>
  <si>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</si>
  <si>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</si>
  <si>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</si>
  <si>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</si>
  <si>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</si>
  <si>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</si>
  <si>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</si>
  <si>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</si>
  <si>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</si>
  <si>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</si>
  <si>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</si>
  <si>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</si>
  <si>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</si>
  <si>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</si>
  <si>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</si>
  <si>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</si>
  <si>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</si>
  <si>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</si>
  <si>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</si>
  <si>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</si>
  <si>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</si>
  <si>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</si>
  <si>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</si>
  <si>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</si>
  <si>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</si>
  <si>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</si>
  <si>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</si>
  <si>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</si>
  <si>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</si>
  <si>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</si>
  <si>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</si>
  <si>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</si>
  <si>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</si>
  <si>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</si>
  <si>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</si>
  <si>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</si>
  <si>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</si>
  <si>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</si>
  <si>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</si>
  <si>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</si>
  <si>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</si>
  <si>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</si>
  <si>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</si>
  <si>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</si>
  <si>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</si>
  <si>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</si>
  <si>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</si>
  <si>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</si>
  <si>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</si>
  <si>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</si>
  <si>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</si>
  <si>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</si>
  <si>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</si>
  <si>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</si>
  <si>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</si>
  <si>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</si>
  <si>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</si>
  <si>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</si>
  <si>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</si>
  <si>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</si>
  <si>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</si>
  <si>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</si>
  <si>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</si>
  <si>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</si>
  <si>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</si>
  <si>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</si>
  <si>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</si>
  <si>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</si>
  <si>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</si>
  <si>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</si>
  <si>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</si>
  <si>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</si>
  <si>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</si>
  <si>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</si>
  <si>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</si>
  <si>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</si>
  <si>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</si>
  <si>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</si>
  <si>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</si>
  <si>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</si>
  <si>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</si>
  <si>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</si>
  <si>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</si>
  <si>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</si>
  <si>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</si>
  <si>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</si>
  <si>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</si>
  <si>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</si>
  <si>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</si>
  <si>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</si>
  <si>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</si>
  <si>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</si>
  <si>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</si>
  <si>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</si>
  <si>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</si>
  <si>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</si>
  <si>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</si>
  <si>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</si>
  <si>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</si>
  <si>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</si>
  <si>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</si>
  <si>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</si>
  <si>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</si>
  <si>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</si>
  <si>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</si>
  <si>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</si>
  <si>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</si>
  <si>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</si>
  <si>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</si>
  <si>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</si>
  <si>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</si>
  <si>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</si>
  <si>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</si>
  <si>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</si>
  <si>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</si>
  <si>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</si>
  <si>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</si>
  <si>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</si>
  <si>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</si>
  <si>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</si>
  <si>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</si>
  <si>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</si>
  <si>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</si>
  <si>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</si>
  <si>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</si>
  <si>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</si>
  <si>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</si>
  <si>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</si>
  <si>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</si>
  <si>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</si>
  <si>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</si>
  <si>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</si>
  <si>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</si>
  <si>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</si>
  <si>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</si>
  <si>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</si>
  <si>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</si>
  <si>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</si>
  <si>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</si>
  <si>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</si>
  <si>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</si>
  <si>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</si>
  <si>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</si>
  <si>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</si>
  <si>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</si>
  <si>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</si>
  <si>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</si>
  <si>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</si>
  <si>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</si>
  <si>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</si>
  <si>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</si>
  <si>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</si>
  <si>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</si>
  <si>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</si>
  <si>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</si>
  <si>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</si>
  <si>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</si>
  <si>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</si>
  <si>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</si>
  <si>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</si>
  <si>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</si>
  <si>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</si>
  <si>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</si>
  <si>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</si>
  <si>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</si>
  <si>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</si>
  <si>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</si>
  <si>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</si>
  <si>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</si>
  <si>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</si>
  <si>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</si>
  <si>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</si>
  <si>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</si>
  <si>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</si>
  <si>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</si>
  <si>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</si>
  <si>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</si>
  <si>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</si>
  <si>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</si>
  <si>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</si>
  <si>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</si>
  <si>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</si>
  <si>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</si>
  <si>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</si>
  <si>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</si>
  <si>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</si>
  <si>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</si>
  <si>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</si>
  <si>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</si>
  <si>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</si>
  <si>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</si>
  <si>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</si>
  <si>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</si>
  <si>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</si>
  <si>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</si>
  <si>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</si>
  <si>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</si>
  <si>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</si>
  <si>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</si>
  <si>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</si>
  <si>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</si>
  <si>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</si>
  <si>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</si>
  <si>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</si>
  <si>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</si>
  <si>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</si>
  <si>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</si>
  <si>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</si>
  <si>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</si>
  <si>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</si>
  <si>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</si>
  <si>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</si>
  <si>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</si>
  <si>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</si>
  <si>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</si>
  <si>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</si>
  <si>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</si>
  <si>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</si>
  <si>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</si>
  <si>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</si>
  <si>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</si>
  <si>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</si>
  <si>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</si>
  <si>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</si>
  <si>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</si>
  <si>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</si>
  <si>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</si>
  <si>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</si>
  <si>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</si>
  <si>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</si>
  <si>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</si>
  <si>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</si>
  <si>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</si>
  <si>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</si>
  <si>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</si>
  <si>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</si>
  <si>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</si>
  <si>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</si>
  <si>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</si>
  <si>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</si>
  <si>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</si>
  <si>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</si>
  <si>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</si>
  <si>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</si>
  <si>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</si>
  <si>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</si>
  <si>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</si>
  <si>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</si>
  <si>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</si>
  <si>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</si>
  <si>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</si>
  <si>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</si>
  <si>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</si>
  <si>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</si>
  <si>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</si>
  <si>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</si>
  <si>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</si>
  <si>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</si>
  <si>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</si>
  <si>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</si>
  <si>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</si>
  <si>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</si>
  <si>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</si>
  <si>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</si>
  <si>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</si>
  <si>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</si>
  <si>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</si>
  <si>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</si>
  <si>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</si>
  <si>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</si>
  <si>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</si>
  <si>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</si>
  <si>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</si>
  <si>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</si>
  <si>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</si>
  <si>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</si>
  <si>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</si>
  <si>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</si>
  <si>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</si>
  <si>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</si>
  <si>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</si>
  <si>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</si>
  <si>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</si>
  <si>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</si>
  <si>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</si>
  <si>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</si>
  <si>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</si>
  <si>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</si>
  <si>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</si>
  <si>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</si>
  <si>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</si>
  <si>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</si>
  <si>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</si>
  <si>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</si>
  <si>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</si>
  <si>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</si>
  <si>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</si>
  <si>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</si>
  <si>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</si>
  <si>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</si>
  <si>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</si>
  <si>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</si>
  <si>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</si>
  <si>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</si>
  <si>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</si>
  <si>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</si>
  <si>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</si>
  <si>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</si>
  <si>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</si>
  <si>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</si>
  <si>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</si>
  <si>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</si>
  <si>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</si>
  <si>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</si>
  <si>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</si>
  <si>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</si>
  <si>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</si>
  <si>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</si>
  <si>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</si>
  <si>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</si>
  <si>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</si>
  <si>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</si>
  <si>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</si>
  <si>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</si>
  <si>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</si>
  <si>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</si>
  <si>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</si>
  <si>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</si>
  <si>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</si>
  <si>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</si>
  <si>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</si>
  <si>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</si>
  <si>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</si>
  <si>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</si>
  <si>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</si>
  <si>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</si>
  <si>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</si>
  <si>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</si>
  <si>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</si>
  <si>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</si>
  <si>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</si>
  <si>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</si>
  <si>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</si>
  <si>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</si>
  <si>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</si>
  <si>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</si>
  <si>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</si>
  <si>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</si>
  <si>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</si>
  <si>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</si>
  <si>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</si>
  <si>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</si>
  <si>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</si>
  <si>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</si>
  <si>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</si>
  <si>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</si>
  <si>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</si>
  <si>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</si>
  <si>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</si>
  <si>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</si>
  <si>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</si>
  <si>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</si>
  <si>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</si>
  <si>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</si>
  <si>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</si>
  <si>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</si>
  <si>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</si>
  <si>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</si>
  <si>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</si>
  <si>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</si>
  <si>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</si>
  <si>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</si>
  <si>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</si>
  <si>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</si>
  <si>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</si>
  <si>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</si>
  <si>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</si>
  <si>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</si>
  <si>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</si>
  <si>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</si>
  <si>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</si>
  <si>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</si>
  <si>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</si>
  <si>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</si>
  <si>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</si>
  <si>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</si>
  <si>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</si>
  <si>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</si>
  <si>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</si>
  <si>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</si>
  <si>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</si>
  <si>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</si>
  <si>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</si>
  <si>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</si>
  <si>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</si>
  <si>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</si>
  <si>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</si>
  <si>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</si>
  <si>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</si>
  <si>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</si>
  <si>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</si>
  <si>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</si>
  <si>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</si>
  <si>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</si>
  <si>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</si>
  <si>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</si>
  <si>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</si>
  <si>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</si>
  <si>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</si>
  <si>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</si>
  <si>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</si>
  <si>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</si>
  <si>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</si>
  <si>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</si>
  <si>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</si>
  <si>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</si>
  <si>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</si>
  <si>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</si>
  <si>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</si>
  <si>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</si>
  <si>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</si>
  <si>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</si>
  <si>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</si>
  <si>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</si>
  <si>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</si>
  <si>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</si>
  <si>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</si>
  <si>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</si>
  <si>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</si>
  <si>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</si>
  <si>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</si>
  <si>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</si>
  <si>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</si>
  <si>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</si>
  <si>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</si>
  <si>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</si>
  <si>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</si>
  <si>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</si>
  <si>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</si>
  <si>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</si>
  <si>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</si>
  <si>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</si>
  <si>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</si>
  <si>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</si>
  <si>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</si>
  <si>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</si>
  <si>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</si>
  <si>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</si>
  <si>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</si>
  <si>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</si>
  <si>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</si>
  <si>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</si>
  <si>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</si>
  <si>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</si>
  <si>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</si>
  <si>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</si>
  <si>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</si>
  <si>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</si>
  <si>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</si>
  <si>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</si>
  <si>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</si>
  <si>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</si>
  <si>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</si>
  <si>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</si>
  <si>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</si>
  <si>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</si>
  <si>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</si>
  <si>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</si>
  <si>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</si>
  <si>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</si>
  <si>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</si>
  <si>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</si>
  <si>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</si>
  <si>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</si>
  <si>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</si>
  <si>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</si>
  <si>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</si>
  <si>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</si>
  <si>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</si>
  <si>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</si>
  <si>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</si>
  <si>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</si>
  <si>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</si>
  <si>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</si>
  <si>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</si>
  <si>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</si>
  <si>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</si>
  <si>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</si>
  <si>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</si>
  <si>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</si>
  <si>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</si>
  <si>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</si>
  <si>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</si>
  <si>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</si>
  <si>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</si>
  <si>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</si>
  <si>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</si>
  <si>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</si>
  <si>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</si>
  <si>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</si>
  <si>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</si>
  <si>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</si>
  <si>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</si>
  <si>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</si>
  <si>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</si>
  <si>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</si>
  <si>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</si>
  <si>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</si>
  <si>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</si>
  <si>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</si>
  <si>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</si>
  <si>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</si>
  <si>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</si>
  <si>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</si>
  <si>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</si>
  <si>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</si>
  <si>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</si>
  <si>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</si>
  <si>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</si>
  <si>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</si>
  <si>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</si>
  <si>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</si>
  <si>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</si>
  <si>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</si>
  <si>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</si>
  <si>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</si>
  <si>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</si>
  <si>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</si>
  <si>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</si>
  <si>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</si>
  <si>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</si>
  <si>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</si>
  <si>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</si>
  <si>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</si>
  <si>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</si>
  <si>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</si>
  <si>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</si>
  <si>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</si>
  <si>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</si>
  <si>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</si>
  <si>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</si>
  <si>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</si>
  <si>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</si>
  <si>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</si>
  <si>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</si>
  <si>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</si>
  <si>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</si>
  <si>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</si>
  <si>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</si>
  <si>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</si>
  <si>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</si>
  <si>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</si>
  <si>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</si>
  <si>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</si>
  <si>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</si>
  <si>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</si>
  <si>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</si>
  <si>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</si>
  <si>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</si>
  <si>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</si>
  <si>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</si>
  <si>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</si>
  <si>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</si>
  <si>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</si>
  <si>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</si>
  <si>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</si>
  <si>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</si>
  <si>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</si>
  <si>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</si>
  <si>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</si>
  <si>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</si>
  <si>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</si>
  <si>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</si>
  <si>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</si>
  <si>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</si>
  <si>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</si>
  <si>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</si>
  <si>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</si>
  <si>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</si>
  <si>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</si>
  <si>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</si>
  <si>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</si>
  <si>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</si>
  <si>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</si>
  <si>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</si>
  <si>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</si>
  <si>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</si>
  <si>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</si>
  <si>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</si>
  <si>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</si>
  <si>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</si>
  <si>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</si>
  <si>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</si>
  <si>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</si>
  <si>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</si>
  <si>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</si>
  <si>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</si>
  <si>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</si>
  <si>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</si>
  <si>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</si>
  <si>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</si>
  <si>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</si>
  <si>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</si>
  <si>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</si>
  <si>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</si>
  <si>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</si>
  <si>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</si>
  <si>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</si>
  <si>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</si>
  <si>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</si>
  <si>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</si>
  <si>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</si>
  <si>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</si>
  <si>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</si>
  <si>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</si>
  <si>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</si>
  <si>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</si>
  <si>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</si>
  <si>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</si>
  <si>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</si>
  <si>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</si>
  <si>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</si>
  <si>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</si>
  <si>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</si>
  <si>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</si>
  <si>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</si>
  <si>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</si>
  <si>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</si>
  <si>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</si>
  <si>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</si>
  <si>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</si>
  <si>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</si>
  <si>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</si>
  <si>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</si>
  <si>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</si>
  <si>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</si>
  <si>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</si>
  <si>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</si>
  <si>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</si>
  <si>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</si>
  <si>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</si>
  <si>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</si>
  <si>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</si>
  <si>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</si>
  <si>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</si>
  <si>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</si>
  <si>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</si>
  <si>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</si>
  <si>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</si>
  <si>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</si>
  <si>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</si>
  <si>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</si>
  <si>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</si>
  <si>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</si>
  <si>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</si>
  <si>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</si>
  <si>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</si>
  <si>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</si>
  <si>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</si>
  <si>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</si>
  <si>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</si>
  <si>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</si>
  <si>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</si>
  <si>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</si>
  <si>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</si>
  <si>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</si>
  <si>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</si>
  <si>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</si>
  <si>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</si>
  <si>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</si>
  <si>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</si>
  <si>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</si>
  <si>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</si>
  <si>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</si>
  <si>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</si>
  <si>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</si>
  <si>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</si>
  <si>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</si>
  <si>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</si>
  <si>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</si>
  <si>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</si>
  <si>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</si>
  <si>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</si>
  <si>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</si>
  <si>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</si>
  <si>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</si>
  <si>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</si>
  <si>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</si>
  <si>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</si>
  <si>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</si>
  <si>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</si>
  <si>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</si>
  <si>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</si>
  <si>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</si>
  <si>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</si>
  <si>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</si>
  <si>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</si>
  <si>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</si>
  <si>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</si>
  <si>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</si>
  <si>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</si>
  <si>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</si>
  <si>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</si>
  <si>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</si>
  <si>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</si>
  <si>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</si>
  <si>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</si>
  <si>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</si>
  <si>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</si>
  <si>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</si>
  <si>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</si>
  <si>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</si>
  <si>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</si>
  <si>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</si>
  <si>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</si>
  <si>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</si>
  <si>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</si>
  <si>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</si>
  <si>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</si>
  <si>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</si>
  <si>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</si>
  <si>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</si>
  <si>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</si>
  <si>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</si>
  <si>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</si>
  <si>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</si>
  <si>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</si>
  <si>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</si>
  <si>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</si>
  <si>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</si>
  <si>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</si>
  <si>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</si>
  <si>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</si>
  <si>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</si>
  <si>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</si>
  <si>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</si>
  <si>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</si>
  <si>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</si>
  <si>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</si>
  <si>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</si>
  <si>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</si>
  <si>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</si>
  <si>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</si>
  <si>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</si>
  <si>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</si>
  <si>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</si>
  <si>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</si>
  <si>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</si>
  <si>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</si>
  <si>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</si>
  <si>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</si>
  <si>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</si>
  <si>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</si>
  <si>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</si>
  <si>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</si>
  <si>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</si>
  <si>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</si>
  <si>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</si>
  <si>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</si>
  <si>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</si>
  <si>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</si>
  <si>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</si>
  <si>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</si>
  <si>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</si>
  <si>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</si>
  <si>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</si>
  <si>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</si>
  <si>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</si>
  <si>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</si>
  <si>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</si>
  <si>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</si>
  <si>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</si>
  <si>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</si>
  <si>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</si>
  <si>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</si>
  <si>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</si>
  <si>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</si>
  <si>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</si>
  <si>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</si>
  <si>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</si>
  <si>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</si>
  <si>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</si>
  <si>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</si>
  <si>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</si>
  <si>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</si>
  <si>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</si>
  <si>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</si>
  <si>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</si>
  <si>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</si>
  <si>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</si>
  <si>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</si>
  <si>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</si>
  <si>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</si>
  <si>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</si>
  <si>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</si>
  <si>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</si>
  <si>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</si>
  <si>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</si>
  <si>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</si>
  <si>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</si>
  <si>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</si>
  <si>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</si>
  <si>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</si>
  <si>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</si>
  <si>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</si>
  <si>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</si>
  <si>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</si>
  <si>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</si>
  <si>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</si>
  <si>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</si>
  <si>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</si>
  <si>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</si>
  <si>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</si>
  <si>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</si>
  <si>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</si>
  <si>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</si>
  <si>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</si>
  <si>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</si>
  <si>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</si>
  <si>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</si>
  <si>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</si>
  <si>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</si>
  <si>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</si>
  <si>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</si>
  <si>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</si>
  <si>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</si>
  <si>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</si>
  <si>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</si>
  <si>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</si>
  <si>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</si>
  <si>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</si>
  <si>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</si>
  <si>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</si>
  <si>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</si>
  <si>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</si>
  <si>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</si>
  <si>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</si>
  <si>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</si>
  <si>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</si>
  <si>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</si>
  <si>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</si>
  <si>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</si>
  <si>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</si>
  <si>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</si>
  <si>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</si>
  <si>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</si>
  <si>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</si>
  <si>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</si>
  <si>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</si>
  <si>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</si>
  <si>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</si>
  <si>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</si>
  <si>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</si>
  <si>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</si>
  <si>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</si>
  <si>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</si>
  <si>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</si>
  <si>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</si>
  <si>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</si>
  <si>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</si>
  <si>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</si>
  <si>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</si>
  <si>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</si>
  <si>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</si>
  <si>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</si>
  <si>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</si>
  <si>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</si>
  <si>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</si>
  <si>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</si>
  <si>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</si>
  <si>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</si>
  <si>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</si>
  <si>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</si>
  <si>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</si>
  <si>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</si>
  <si>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</si>
  <si>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</si>
  <si>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</si>
  <si>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</si>
  <si>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</si>
  <si>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</si>
  <si>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</si>
  <si>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</si>
  <si>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</si>
  <si>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</si>
  <si>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</si>
  <si>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</si>
  <si>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</si>
  <si>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</si>
  <si>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</si>
  <si>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</si>
  <si>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</si>
  <si>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</si>
  <si>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</si>
  <si>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</si>
  <si>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</si>
  <si>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</si>
  <si>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</si>
  <si>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</si>
  <si>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</si>
  <si>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</si>
  <si>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</si>
  <si>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</si>
  <si>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</si>
  <si>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</si>
  <si>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</si>
  <si>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</si>
  <si>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</si>
  <si>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</si>
  <si>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</si>
  <si>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</si>
  <si>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</si>
  <si>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</si>
  <si>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</si>
  <si>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</si>
  <si>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</si>
  <si>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</si>
  <si>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</si>
  <si>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</si>
  <si>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</si>
  <si>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</si>
  <si>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</si>
  <si>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</si>
  <si>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</si>
  <si>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</si>
  <si>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</si>
  <si>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</si>
  <si>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</si>
  <si>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</si>
  <si>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</si>
  <si>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</si>
  <si>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</si>
  <si>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</si>
  <si>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</si>
  <si>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</si>
  <si>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</si>
  <si>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</si>
  <si>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</si>
  <si>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</si>
  <si>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</si>
  <si>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</si>
  <si>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</si>
  <si>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</si>
  <si>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</si>
  <si>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</si>
  <si>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</si>
  <si>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</si>
  <si>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</si>
  <si>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</si>
  <si>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</si>
  <si>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</si>
  <si>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</si>
  <si>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</si>
  <si>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</si>
  <si>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</si>
  <si>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</si>
  <si>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</si>
  <si>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</si>
  <si>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</si>
  <si>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</si>
  <si>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</si>
  <si>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</si>
  <si>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</si>
  <si>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</si>
  <si>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</si>
  <si>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</si>
  <si>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</si>
  <si>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</si>
  <si>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</si>
  <si>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</si>
  <si>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</si>
  <si>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</si>
  <si>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</si>
  <si>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</si>
  <si>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</si>
  <si>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</si>
  <si>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</si>
  <si>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</si>
  <si>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</si>
  <si>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</si>
  <si>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</si>
  <si>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</si>
  <si>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</si>
  <si>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</si>
  <si>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</si>
  <si>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</si>
  <si>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</si>
  <si>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</si>
  <si>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</si>
  <si>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</si>
  <si>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</si>
  <si>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</si>
  <si>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</si>
  <si>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</si>
  <si>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</si>
  <si>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</si>
  <si>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</si>
  <si>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</si>
  <si>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</si>
  <si>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</si>
  <si>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</si>
  <si>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</si>
  <si>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</si>
  <si>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</si>
  <si>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</si>
  <si>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</si>
  <si>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</si>
  <si>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</si>
  <si>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</si>
  <si>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</si>
  <si>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</si>
  <si>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</si>
  <si>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</si>
  <si>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</si>
  <si>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</si>
  <si>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</si>
  <si>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</si>
  <si>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</si>
  <si>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</si>
  <si>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</si>
  <si>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</si>
  <si>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</si>
  <si>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</si>
  <si>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</si>
  <si>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</si>
  <si>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</si>
  <si>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</si>
  <si>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</si>
  <si>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</si>
  <si>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</si>
  <si>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</si>
  <si>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</si>
  <si>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</si>
  <si>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</si>
  <si>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</si>
  <si>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</si>
  <si>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</si>
  <si>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</si>
  <si>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</si>
  <si>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</si>
  <si>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</si>
  <si>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</si>
  <si>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</si>
  <si>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</si>
  <si>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</si>
  <si>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</si>
  <si>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</si>
  <si>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</si>
  <si>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</si>
  <si>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</si>
  <si>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</si>
  <si>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</si>
  <si>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</si>
  <si>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</si>
  <si>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</si>
  <si>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</si>
  <si>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</si>
  <si>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</si>
  <si>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</si>
  <si>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</si>
  <si>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</si>
  <si>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</si>
  <si>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</si>
  <si>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</si>
  <si>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</si>
  <si>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</si>
  <si>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</si>
  <si>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</si>
  <si>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</si>
  <si>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</si>
  <si>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</si>
  <si>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</si>
  <si>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</si>
  <si>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</si>
  <si>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</si>
  <si>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</si>
  <si>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</si>
  <si>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</si>
  <si>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</si>
  <si>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</si>
  <si>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</si>
  <si>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</si>
  <si>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</si>
  <si>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</si>
  <si>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</si>
  <si>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</si>
  <si>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</si>
  <si>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</si>
  <si>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</si>
  <si>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</si>
  <si>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</si>
  <si>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</si>
  <si>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</si>
  <si>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</si>
  <si>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</si>
  <si>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</si>
  <si>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</si>
  <si>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</si>
  <si>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</si>
  <si>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</si>
  <si>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</si>
  <si>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</si>
  <si>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</si>
  <si>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</si>
  <si>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</si>
  <si>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</si>
  <si>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</si>
  <si>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</si>
  <si>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</si>
  <si>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</si>
  <si>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</si>
  <si>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</si>
  <si>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</si>
  <si>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</si>
  <si>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</si>
  <si>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</si>
  <si>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</si>
  <si>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</si>
  <si>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</si>
  <si>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</si>
  <si>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</si>
  <si>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</si>
  <si>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</si>
  <si>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</si>
  <si>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</si>
  <si>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</si>
  <si>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</si>
  <si>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</si>
  <si>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</si>
  <si>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</si>
  <si>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</si>
  <si>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</si>
  <si>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</si>
  <si>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</si>
  <si>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</si>
  <si>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</si>
  <si>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</si>
  <si>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</si>
  <si>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</si>
  <si>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</si>
  <si>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</si>
  <si>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</si>
  <si>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</si>
  <si>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</si>
  <si>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</si>
  <si>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</si>
  <si>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</si>
  <si>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</si>
  <si>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</si>
  <si>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</si>
  <si>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</si>
  <si>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</si>
  <si>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</si>
  <si>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</si>
  <si>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</si>
  <si>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</si>
  <si>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</si>
  <si>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</si>
  <si>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</si>
  <si>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</si>
  <si>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</si>
  <si>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</si>
  <si>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</si>
  <si>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</si>
  <si>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</si>
  <si>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</si>
  <si>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</si>
  <si>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</si>
  <si>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</si>
  <si>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</si>
  <si>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</si>
  <si>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</si>
  <si>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</si>
  <si>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</si>
  <si>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</si>
  <si>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</si>
  <si>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</si>
  <si>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</si>
  <si>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</si>
  <si>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</si>
  <si>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</si>
  <si>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</si>
  <si>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</si>
  <si>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</si>
  <si>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</si>
  <si>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</si>
  <si>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</si>
  <si>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</si>
  <si>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</si>
  <si>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</si>
  <si>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</si>
  <si>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</si>
  <si>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</si>
  <si>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</si>
  <si>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</si>
  <si>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</si>
  <si>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</si>
  <si>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</si>
  <si>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</si>
  <si>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</si>
  <si>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</si>
  <si>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</si>
  <si>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</si>
  <si>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</si>
  <si>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</si>
  <si>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</si>
  <si>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</si>
  <si>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</si>
  <si>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</si>
  <si>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</si>
  <si>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</si>
  <si>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</si>
  <si>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</si>
  <si>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</si>
  <si>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</si>
  <si>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</si>
  <si>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</si>
  <si>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</si>
  <si>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</si>
  <si>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</si>
  <si>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</si>
  <si>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</si>
  <si>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</si>
  <si>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</si>
  <si>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</si>
  <si>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</si>
  <si>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</si>
  <si>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</si>
  <si>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</si>
  <si>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</si>
  <si>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</si>
  <si>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</si>
  <si>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</si>
  <si>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</si>
  <si>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</si>
  <si>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</si>
  <si>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</si>
  <si>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</si>
  <si>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</si>
  <si>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</si>
  <si>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</si>
  <si>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</si>
  <si>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</si>
  <si>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</si>
  <si>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</si>
  <si>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</si>
  <si>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</si>
  <si>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</si>
  <si>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</si>
  <si>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</si>
  <si>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</si>
  <si>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</si>
  <si>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</si>
  <si>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</si>
  <si>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</si>
  <si>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</si>
  <si>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</si>
  <si>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</si>
  <si>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</si>
  <si>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</si>
  <si>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</si>
  <si>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</si>
  <si>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</si>
  <si>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</si>
  <si>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</si>
  <si>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</si>
  <si>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</si>
  <si>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</si>
  <si>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</si>
  <si>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</si>
  <si>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</si>
  <si>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</si>
  <si>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</si>
  <si>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</si>
  <si>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</si>
  <si>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</si>
  <si>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</si>
  <si>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</si>
  <si>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</si>
  <si>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</si>
  <si>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</si>
  <si>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</si>
  <si>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</si>
  <si>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</si>
  <si>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</si>
  <si>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</si>
  <si>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</si>
  <si>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</si>
  <si>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</si>
  <si>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</si>
  <si>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</si>
  <si>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</si>
  <si>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</si>
  <si>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</si>
  <si>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</si>
  <si>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</si>
  <si>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</si>
  <si>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</si>
  <si>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</si>
  <si>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</si>
  <si>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</si>
  <si>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</si>
  <si>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</si>
  <si>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</si>
  <si>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</si>
  <si>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</si>
  <si>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</si>
  <si>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</si>
  <si>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</si>
  <si>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</si>
  <si>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</si>
  <si>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</si>
  <si>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</si>
  <si>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</si>
  <si>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</si>
  <si>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</si>
  <si>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</si>
  <si>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</si>
  <si>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</si>
  <si>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</si>
  <si>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</si>
  <si>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</si>
  <si>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</si>
  <si>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</si>
  <si>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</si>
  <si>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</si>
  <si>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</si>
  <si>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</si>
  <si>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</si>
  <si>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</si>
  <si>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</si>
  <si>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</si>
  <si>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</si>
  <si>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</si>
  <si>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</si>
  <si>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</si>
  <si>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</si>
  <si>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</si>
  <si>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</si>
  <si>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</si>
  <si>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</si>
  <si>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</si>
  <si>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</si>
  <si>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</si>
  <si>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</si>
  <si>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</si>
  <si>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</si>
  <si>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</si>
  <si>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</si>
  <si>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</si>
  <si>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</si>
  <si>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</si>
  <si>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</si>
  <si>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</si>
  <si>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</si>
  <si>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</si>
  <si>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</si>
  <si>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</si>
  <si>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</si>
  <si>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</si>
  <si>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</si>
  <si>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</si>
  <si>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</si>
  <si>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</si>
  <si>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</si>
  <si>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</si>
  <si>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</si>
  <si>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</si>
  <si>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</si>
  <si>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</si>
  <si>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</si>
  <si>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</si>
  <si>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</si>
  <si>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</si>
  <si>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</si>
  <si>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</si>
  <si>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</si>
  <si>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</si>
  <si>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</si>
  <si>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</si>
  <si>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</si>
  <si>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</si>
  <si>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</si>
  <si>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</si>
  <si>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</si>
  <si>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</si>
  <si>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</si>
  <si>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</si>
  <si>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</si>
  <si>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</si>
  <si>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</si>
  <si>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</si>
  <si>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</si>
  <si>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</si>
  <si>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</si>
  <si>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</si>
  <si>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</si>
  <si>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</si>
  <si>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</si>
  <si>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</si>
  <si>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</si>
  <si>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</si>
  <si>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</si>
  <si>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</si>
  <si>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</si>
  <si>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</si>
  <si>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</si>
  <si>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</si>
  <si>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</si>
  <si>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</si>
  <si>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</si>
  <si>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</si>
  <si>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</si>
  <si>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</si>
  <si>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</si>
  <si>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</si>
  <si>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</si>
  <si>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</si>
  <si>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</si>
  <si>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</si>
  <si>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</si>
  <si>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</si>
  <si>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</si>
  <si>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</si>
  <si>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</si>
  <si>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</si>
  <si>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</si>
  <si>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</si>
  <si>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</si>
  <si>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</si>
  <si>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</si>
  <si>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</si>
  <si>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</si>
  <si>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</si>
  <si>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</si>
  <si>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</si>
  <si>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</si>
  <si>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</si>
  <si>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</si>
  <si>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</si>
  <si>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</si>
  <si>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</si>
  <si>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</si>
  <si>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</si>
  <si>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</si>
  <si>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</si>
  <si>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</si>
  <si>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</si>
  <si>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</si>
  <si>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</si>
  <si>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</si>
  <si>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</si>
  <si>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</si>
  <si>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</si>
  <si>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</si>
  <si>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</si>
  <si>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</si>
  <si>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</si>
  <si>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</si>
  <si>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</si>
  <si>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</si>
  <si>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</si>
  <si>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</si>
  <si>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</si>
  <si>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</si>
  <si>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</si>
  <si>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</si>
  <si>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</si>
  <si>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</si>
  <si>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</si>
  <si>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</si>
  <si>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</si>
  <si>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</si>
  <si>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</si>
  <si>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</si>
  <si>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</si>
  <si>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</si>
  <si>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</si>
  <si>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</si>
  <si>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</si>
  <si>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</si>
  <si>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</si>
  <si>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</si>
  <si>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</si>
  <si>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</si>
  <si>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</si>
  <si>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</si>
  <si>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</si>
  <si>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</si>
  <si>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</si>
  <si>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</si>
  <si>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</si>
  <si>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</si>
  <si>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</si>
  <si>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</si>
  <si>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</si>
  <si>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</si>
  <si>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</si>
  <si>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</si>
  <si>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</si>
  <si>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</si>
  <si>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</si>
  <si>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</si>
  <si>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</si>
  <si>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</si>
  <si>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</si>
  <si>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</si>
  <si>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</si>
  <si>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</si>
  <si>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</si>
  <si>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</si>
  <si>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</si>
  <si>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</si>
  <si>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</si>
  <si>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</si>
  <si>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</si>
  <si>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</si>
  <si>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</si>
  <si>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</si>
  <si>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</si>
  <si>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</si>
  <si>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</si>
  <si>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</si>
  <si>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</si>
  <si>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</si>
  <si>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</si>
  <si>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</si>
  <si>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</si>
  <si>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</si>
  <si>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</si>
  <si>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</si>
  <si>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</si>
  <si>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</si>
  <si>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</si>
  <si>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</si>
  <si>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</si>
  <si>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</si>
  <si>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</si>
  <si>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</si>
  <si>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</si>
  <si>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</si>
  <si>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</si>
  <si>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</si>
  <si>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</si>
  <si>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</si>
  <si>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</si>
  <si>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</si>
  <si>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</si>
  <si>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</si>
  <si>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</si>
  <si>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</si>
  <si>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</si>
  <si>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</si>
  <si>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</si>
  <si>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</si>
  <si>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</si>
  <si>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</si>
  <si>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</si>
  <si>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</si>
  <si>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</si>
  <si>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</si>
  <si>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</si>
  <si>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</si>
  <si>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</si>
  <si>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</si>
  <si>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</si>
  <si>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</si>
  <si>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</si>
  <si>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</si>
  <si>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</si>
  <si>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</si>
  <si>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</si>
  <si>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</si>
  <si>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</si>
  <si>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</si>
  <si>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</si>
  <si>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</si>
  <si>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</si>
  <si>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</si>
  <si>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</si>
  <si>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</si>
  <si>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</si>
  <si>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</si>
  <si>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</si>
  <si>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</si>
  <si>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</si>
  <si>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</si>
  <si>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</si>
  <si>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</si>
  <si>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</si>
  <si>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</si>
  <si>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</si>
  <si>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</si>
  <si>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</si>
  <si>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</si>
  <si>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</si>
  <si>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</si>
  <si>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</si>
  <si>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</si>
  <si>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</si>
  <si>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</si>
  <si>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</si>
  <si>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</si>
  <si>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</si>
  <si>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</si>
  <si>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</si>
  <si>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</si>
  <si>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</si>
  <si>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</si>
  <si>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</si>
  <si>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</si>
  <si>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</si>
  <si>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</si>
  <si>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</si>
  <si>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</si>
  <si>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</si>
  <si>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</si>
  <si>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</si>
  <si>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</si>
  <si>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</si>
  <si>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</si>
  <si>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</si>
  <si>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</si>
  <si>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</si>
  <si>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</si>
  <si>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</si>
  <si>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</si>
  <si>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</si>
  <si>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</si>
  <si>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</si>
  <si>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</si>
  <si>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</si>
  <si>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</si>
  <si>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</si>
  <si>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</si>
  <si>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</si>
  <si>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</si>
  <si>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</si>
  <si>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</si>
  <si>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</si>
  <si>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</si>
  <si>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</si>
  <si>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</si>
  <si>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</si>
  <si>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</si>
  <si>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</si>
  <si>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</si>
  <si>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</si>
  <si>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</si>
  <si>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</si>
  <si>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</si>
  <si>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</si>
  <si>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</si>
  <si>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</si>
  <si>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</si>
  <si>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</si>
  <si>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</si>
  <si>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</si>
  <si>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</si>
  <si>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</si>
  <si>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</si>
  <si>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</si>
  <si>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</si>
  <si>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</si>
  <si>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</si>
  <si>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</si>
  <si>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</si>
  <si>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</si>
  <si>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</si>
  <si>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</si>
  <si>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</si>
  <si>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</si>
  <si>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</si>
  <si>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</si>
  <si>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</si>
  <si>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</si>
  <si>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</si>
  <si>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</si>
  <si>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</si>
  <si>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</si>
  <si>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</si>
  <si>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</si>
  <si>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</si>
  <si>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</si>
  <si>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</si>
  <si>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</si>
  <si>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</si>
  <si>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</si>
  <si>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</si>
  <si>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</si>
  <si>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</si>
  <si>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</si>
  <si>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</si>
  <si>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</si>
  <si>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</si>
  <si>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</si>
  <si>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</si>
  <si>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</si>
  <si>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</si>
  <si>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</si>
  <si>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</si>
  <si>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</si>
  <si>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</si>
  <si>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</si>
  <si>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</si>
  <si>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</si>
  <si>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</si>
  <si>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</si>
  <si>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</si>
  <si>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</si>
  <si>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</si>
  <si>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</si>
  <si>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</si>
  <si>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</si>
  <si>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</si>
  <si>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</si>
  <si>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</si>
  <si>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</si>
  <si>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</si>
  <si>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</si>
  <si>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</si>
  <si>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</si>
  <si>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</si>
  <si>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</si>
  <si>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</si>
  <si>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</si>
  <si>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</si>
  <si>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</si>
  <si>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</si>
  <si>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</si>
  <si>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</si>
  <si>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</si>
  <si>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</si>
  <si>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</si>
  <si>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</si>
  <si>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</si>
  <si>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</si>
  <si>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</si>
  <si>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</si>
  <si>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</si>
  <si>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</si>
  <si>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</si>
  <si>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</si>
  <si>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</si>
  <si>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</si>
  <si>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</si>
  <si>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</si>
  <si>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</si>
  <si>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</si>
  <si>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</si>
  <si>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</si>
  <si>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</si>
  <si>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</si>
  <si>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</si>
  <si>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</si>
  <si>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</si>
  <si>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</si>
  <si>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</si>
  <si>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</si>
  <si>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</si>
  <si>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</si>
  <si>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</si>
  <si>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</si>
  <si>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</si>
  <si>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</si>
  <si>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</si>
  <si>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</si>
  <si>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</si>
  <si>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</si>
  <si>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</si>
  <si>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</si>
  <si>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</si>
  <si>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</si>
  <si>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</si>
  <si>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</si>
  <si>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</si>
  <si>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</si>
  <si>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</si>
  <si>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</si>
  <si>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</si>
  <si>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</si>
  <si>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</si>
  <si>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</si>
  <si>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</si>
  <si>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</si>
  <si>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</si>
  <si>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</si>
  <si>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</si>
  <si>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</si>
  <si>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</si>
  <si>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</si>
  <si>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</si>
  <si>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</si>
  <si>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</si>
  <si>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</si>
  <si>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</si>
  <si>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</si>
  <si>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</si>
  <si>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</si>
  <si>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</si>
  <si>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</si>
  <si>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</si>
  <si>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</si>
  <si>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</si>
  <si>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</si>
  <si>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</si>
  <si>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</si>
  <si>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</si>
  <si>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</si>
  <si>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</si>
  <si>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</si>
  <si>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</si>
  <si>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</si>
  <si>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</si>
  <si>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</si>
  <si>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</si>
  <si>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</si>
  <si>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</si>
  <si>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</si>
  <si>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</si>
  <si>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</si>
  <si>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</si>
  <si>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</si>
  <si>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</si>
  <si>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</si>
  <si>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</si>
  <si>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</si>
  <si>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</si>
  <si>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</si>
  <si>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</si>
  <si>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</si>
  <si>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</si>
  <si>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</si>
  <si>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</si>
  <si>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</si>
  <si>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</si>
  <si>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</si>
  <si>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</si>
  <si>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</si>
  <si>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</si>
  <si>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</si>
  <si>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</si>
  <si>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</si>
  <si>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</si>
  <si>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</si>
  <si>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</si>
  <si>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</si>
  <si>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</si>
  <si>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</si>
  <si>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</si>
  <si>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</si>
  <si>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</si>
  <si>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</si>
  <si>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</si>
  <si>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</si>
  <si>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</si>
  <si>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</si>
  <si>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</si>
  <si>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</si>
  <si>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</si>
  <si>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</si>
  <si>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</si>
  <si>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</si>
  <si>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</si>
  <si>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</si>
  <si>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</si>
  <si>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</si>
  <si>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</si>
  <si>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</si>
  <si>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</si>
  <si>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</si>
  <si>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</si>
  <si>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</si>
  <si>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</si>
  <si>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</si>
  <si>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</si>
  <si>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</si>
  <si>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</si>
  <si>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</si>
  <si>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</si>
  <si>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</si>
  <si>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</si>
  <si>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</si>
  <si>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</si>
  <si>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</si>
  <si>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</si>
  <si>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</si>
  <si>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</si>
  <si>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</si>
  <si>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</si>
  <si>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</si>
  <si>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</si>
  <si>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</si>
  <si>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</si>
  <si>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</si>
  <si>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</si>
  <si>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</si>
  <si>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</si>
  <si>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</si>
  <si>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</si>
  <si>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</si>
  <si>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</si>
  <si>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</si>
  <si>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</si>
  <si>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</si>
  <si>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</si>
  <si>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</si>
  <si>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</si>
  <si>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</si>
  <si>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</si>
  <si>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</si>
  <si>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</si>
  <si>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</si>
  <si>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</si>
  <si>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</si>
  <si>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</si>
  <si>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</si>
  <si>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</si>
  <si>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</si>
  <si>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</si>
  <si>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</si>
  <si>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</si>
  <si>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</si>
  <si>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</si>
  <si>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</si>
  <si>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</si>
  <si>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</si>
  <si>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</si>
  <si>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</si>
  <si>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</si>
  <si>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</si>
  <si>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</si>
  <si>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</si>
  <si>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</si>
  <si>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</si>
  <si>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</si>
  <si>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</si>
  <si>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</si>
  <si>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</si>
  <si>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</si>
  <si>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</si>
  <si>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</si>
  <si>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</si>
  <si>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</si>
  <si>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</si>
  <si>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</si>
  <si>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</si>
  <si>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</si>
  <si>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</si>
  <si>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</si>
  <si>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</si>
  <si>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</si>
  <si>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</si>
  <si>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</si>
  <si>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</si>
  <si>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</si>
  <si>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</si>
  <si>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</si>
  <si>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</si>
  <si>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</si>
  <si>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</si>
  <si>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</si>
  <si>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</si>
  <si>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</si>
  <si>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</si>
  <si>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</si>
  <si>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</si>
  <si>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</si>
  <si>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</si>
  <si>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</si>
  <si>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</si>
  <si>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</si>
  <si>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</si>
  <si>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</si>
  <si>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</si>
  <si>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</si>
  <si>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</si>
  <si>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</si>
  <si>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</si>
  <si>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</si>
  <si>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</si>
  <si>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</si>
  <si>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</si>
  <si>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</si>
  <si>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</si>
  <si>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</si>
  <si>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</si>
  <si>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</si>
  <si>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</si>
  <si>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</si>
  <si>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</si>
  <si>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</si>
  <si>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</si>
  <si>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</si>
  <si>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</si>
  <si>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</si>
  <si>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</si>
  <si>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</si>
  <si>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</si>
  <si>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</si>
  <si>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</si>
  <si>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</si>
  <si>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</si>
  <si>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</si>
  <si>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</si>
  <si>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</si>
  <si>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</si>
  <si>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</si>
  <si>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</si>
  <si>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</si>
  <si>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</si>
  <si>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</si>
  <si>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</si>
  <si>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</si>
  <si>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</si>
  <si>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</si>
  <si>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</si>
  <si>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</si>
  <si>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</si>
  <si>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</si>
  <si>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</si>
  <si>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</si>
  <si>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</si>
  <si>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</si>
  <si>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</si>
  <si>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</si>
  <si>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</si>
  <si>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</si>
  <si>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</si>
  <si>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</si>
  <si>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</si>
  <si>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</si>
  <si>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</si>
  <si>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</si>
  <si>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</si>
  <si>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</si>
  <si>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</si>
  <si>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</si>
  <si>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</si>
  <si>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</si>
  <si>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</si>
  <si>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</si>
  <si>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</si>
  <si>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</si>
  <si>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</si>
  <si>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</si>
  <si>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</si>
  <si>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</si>
  <si>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</si>
  <si>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</si>
  <si>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</si>
  <si>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</si>
  <si>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</si>
  <si>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</si>
  <si>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</si>
  <si>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</si>
  <si>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</si>
  <si>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</si>
  <si>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</si>
  <si>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</si>
  <si>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</si>
  <si>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</si>
  <si>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</si>
  <si>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</si>
  <si>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</si>
  <si>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</si>
  <si>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</si>
  <si>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</si>
  <si>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</si>
  <si>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</si>
  <si>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</si>
  <si>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</si>
  <si>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</si>
  <si>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</si>
  <si>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</si>
  <si>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</si>
  <si>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</si>
  <si>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</si>
  <si>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</si>
  <si>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</si>
  <si>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</si>
  <si>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</si>
  <si>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</si>
  <si>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</si>
  <si>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</si>
  <si>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</si>
  <si>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</si>
  <si>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</si>
  <si>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</si>
  <si>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</si>
  <si>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</si>
  <si>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</si>
  <si>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</si>
  <si>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</si>
  <si>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</si>
  <si>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</si>
  <si>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</si>
  <si>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</si>
  <si>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</si>
  <si>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</si>
  <si>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</si>
  <si>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</si>
  <si>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</si>
  <si>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</si>
  <si>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</si>
  <si>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</si>
  <si>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</si>
  <si>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</si>
  <si>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</si>
  <si>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</si>
  <si>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</si>
  <si>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</si>
  <si>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</si>
  <si>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</si>
  <si>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</si>
  <si>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</si>
  <si>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</si>
  <si>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</si>
  <si>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</si>
  <si>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</si>
  <si>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</si>
  <si>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</si>
  <si>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</si>
  <si>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</si>
  <si>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</si>
  <si>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</si>
  <si>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</si>
  <si>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</si>
  <si>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</si>
  <si>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</si>
  <si>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</si>
  <si>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</si>
  <si>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</si>
  <si>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</si>
  <si>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</si>
  <si>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</si>
  <si>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</si>
  <si>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</si>
  <si>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</si>
  <si>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</si>
  <si>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</si>
  <si>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</si>
  <si>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</si>
  <si>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</si>
  <si>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</si>
  <si>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</si>
  <si>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</si>
  <si>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</si>
  <si>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</si>
  <si>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</si>
  <si>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</si>
  <si>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</si>
  <si>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</si>
  <si>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</si>
  <si>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</si>
  <si>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</si>
  <si>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</si>
  <si>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</si>
  <si>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</si>
  <si>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</si>
  <si>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</si>
  <si>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</si>
  <si>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</si>
  <si>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</si>
  <si>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</si>
  <si>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</si>
  <si>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</si>
  <si>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</si>
  <si>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</si>
  <si>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</si>
  <si>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</si>
  <si>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</si>
  <si>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</si>
  <si>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</si>
  <si>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</si>
  <si>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</si>
  <si>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</si>
  <si>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</si>
  <si>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</si>
  <si>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</si>
  <si>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</si>
  <si>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</si>
  <si>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</si>
  <si>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</si>
  <si>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</si>
  <si>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</si>
  <si>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</si>
  <si>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</si>
  <si>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</si>
  <si>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</si>
  <si>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</si>
  <si>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</si>
  <si>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</si>
  <si>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</si>
  <si>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</si>
  <si>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</si>
  <si>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</si>
  <si>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</si>
  <si>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</si>
  <si>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</si>
  <si>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</si>
  <si>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</si>
  <si>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</si>
  <si>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</si>
  <si>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</si>
  <si>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</si>
  <si>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</si>
  <si>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</si>
  <si>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</si>
  <si>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</si>
  <si>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</si>
  <si>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</si>
  <si>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</si>
  <si>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</si>
  <si>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</si>
  <si>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</si>
  <si>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</si>
  <si>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</si>
  <si>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</si>
  <si>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</si>
  <si>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</si>
  <si>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</si>
  <si>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</si>
  <si>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</si>
  <si>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</si>
  <si>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</si>
  <si>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</si>
  <si>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</si>
  <si>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</si>
  <si>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</si>
  <si>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</si>
  <si>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</si>
  <si>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</si>
  <si>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</si>
  <si>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</si>
  <si>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</si>
  <si>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</si>
  <si>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</si>
  <si>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</si>
  <si>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</si>
  <si>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</si>
  <si>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</si>
  <si>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</si>
  <si>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</si>
  <si>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</si>
  <si>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</si>
  <si>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</si>
  <si>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</si>
  <si>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</si>
  <si>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</si>
  <si>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</si>
  <si>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</si>
  <si>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</si>
  <si>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</si>
  <si>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</si>
  <si>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</si>
  <si>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</si>
  <si>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</si>
  <si>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</si>
  <si>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</si>
  <si>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</si>
  <si>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</si>
  <si>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</si>
  <si>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</si>
  <si>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</si>
  <si>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</si>
  <si>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</si>
  <si>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</si>
  <si>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</si>
  <si>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</si>
  <si>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</si>
  <si>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</si>
  <si>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</si>
  <si>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</si>
  <si>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</si>
  <si>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</si>
  <si>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</si>
  <si>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</si>
  <si>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</si>
  <si>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</si>
  <si>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</si>
  <si>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</si>
  <si>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</si>
  <si>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</si>
  <si>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</si>
  <si>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</si>
  <si>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</si>
  <si>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</si>
  <si>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</si>
  <si>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</si>
  <si>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</si>
  <si>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</si>
  <si>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</si>
  <si>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</si>
  <si>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</si>
  <si>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</si>
  <si>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</si>
  <si>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</si>
  <si>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</si>
  <si>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</si>
  <si>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</si>
  <si>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</si>
  <si>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</si>
  <si>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</si>
  <si>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</si>
  <si>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</si>
  <si>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</si>
  <si>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</si>
  <si>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</si>
  <si>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</si>
  <si>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</si>
  <si>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</si>
  <si>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</si>
  <si>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</si>
  <si>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</si>
  <si>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</si>
  <si>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</si>
  <si>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</si>
  <si>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</si>
  <si>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</si>
  <si>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</si>
  <si>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</si>
  <si>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</si>
  <si>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</si>
  <si>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</si>
  <si>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</si>
  <si>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</si>
  <si>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</si>
  <si>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</si>
  <si>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</si>
  <si>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</si>
  <si>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</si>
  <si>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</si>
  <si>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</si>
  <si>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</si>
  <si>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</si>
  <si>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</si>
  <si>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</si>
  <si>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</si>
  <si>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</si>
  <si>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</si>
  <si>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</si>
  <si>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</si>
  <si>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</si>
  <si>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</si>
  <si>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</si>
  <si>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</si>
  <si>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</si>
  <si>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</si>
  <si>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</si>
  <si>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</si>
  <si>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</si>
  <si>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</si>
  <si>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</si>
  <si>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</si>
  <si>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</si>
  <si>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</si>
  <si>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</si>
  <si>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</si>
  <si>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</si>
  <si>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</si>
  <si>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</si>
  <si>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</si>
  <si>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</si>
  <si>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</si>
  <si>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</si>
  <si>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</si>
  <si>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</si>
  <si>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</si>
  <si>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</si>
  <si>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</si>
  <si>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</si>
  <si>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</si>
  <si>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</si>
  <si>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</si>
  <si>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</si>
  <si>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</si>
  <si>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</si>
  <si>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</si>
  <si>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</si>
  <si>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</si>
  <si>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</si>
  <si>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</si>
  <si>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</si>
  <si>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</si>
  <si>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</si>
  <si>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</si>
  <si>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</si>
  <si>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</si>
  <si>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</si>
  <si>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</si>
  <si>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</si>
  <si>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</si>
  <si>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</si>
  <si>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</si>
  <si>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</si>
  <si>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</si>
  <si>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</si>
  <si>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</si>
  <si>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</si>
  <si>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</si>
  <si>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</si>
  <si>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</si>
  <si>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</si>
  <si>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</si>
  <si>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</si>
  <si>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</si>
  <si>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</si>
  <si>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</si>
  <si>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</si>
  <si>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</si>
  <si>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</si>
  <si>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</si>
  <si>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</si>
  <si>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</si>
  <si>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</si>
  <si>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</si>
  <si>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</si>
  <si>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</si>
  <si>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</si>
  <si>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</si>
  <si>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</si>
  <si>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</si>
  <si>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</si>
  <si>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</si>
  <si>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</si>
  <si>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</si>
  <si>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</si>
  <si>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</si>
  <si>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</si>
  <si>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</si>
  <si>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</si>
  <si>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</si>
  <si>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</si>
  <si>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</si>
  <si>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</si>
  <si>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</si>
  <si>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</si>
  <si>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</si>
  <si>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</si>
  <si>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</si>
  <si>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</si>
  <si>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</si>
  <si>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</si>
  <si>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</si>
  <si>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</si>
  <si>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</si>
  <si>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</si>
  <si>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</si>
  <si>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</si>
  <si>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</si>
  <si>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</si>
  <si>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</si>
  <si>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</si>
  <si>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</si>
  <si>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</si>
  <si>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</si>
  <si>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</si>
  <si>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</si>
  <si>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</si>
  <si>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</si>
  <si>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</si>
  <si>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</si>
  <si>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</si>
  <si>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</si>
  <si>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</si>
  <si>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</si>
  <si>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</si>
  <si>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</si>
  <si>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</si>
  <si>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</si>
  <si>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</si>
  <si>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</si>
  <si>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</si>
  <si>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</si>
  <si>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</si>
  <si>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</si>
  <si>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</si>
  <si>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</si>
  <si>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</si>
  <si>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</si>
  <si>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</si>
  <si>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</si>
  <si>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</si>
  <si>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</si>
  <si>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</si>
  <si>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</si>
  <si>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</si>
  <si>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</si>
  <si>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</si>
  <si>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</si>
  <si>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</si>
  <si>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</si>
  <si>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</si>
  <si>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</si>
  <si>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</si>
  <si>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</si>
  <si>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</si>
  <si>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</si>
  <si>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</si>
  <si>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</si>
  <si>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</si>
  <si>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</si>
  <si>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</si>
  <si>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</si>
  <si>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</si>
  <si>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</si>
  <si>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</si>
  <si>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</si>
  <si>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</si>
  <si>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</si>
  <si>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</si>
  <si>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</si>
  <si>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</si>
  <si>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</si>
  <si>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</si>
  <si>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</si>
  <si>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</si>
  <si>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</si>
  <si>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</si>
  <si>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</si>
  <si>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</si>
  <si>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</si>
  <si>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</si>
  <si>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</si>
  <si>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</si>
  <si>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</si>
  <si>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</si>
  <si>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</si>
  <si>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</si>
  <si>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</si>
  <si>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</si>
  <si>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</si>
  <si>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</si>
  <si>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</si>
  <si>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</si>
  <si>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</si>
  <si>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</si>
  <si>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</si>
  <si>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</si>
  <si>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</si>
  <si>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</si>
  <si>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</si>
  <si>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</si>
  <si>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</si>
  <si>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</si>
  <si>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</si>
  <si>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</si>
  <si>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</si>
  <si>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</si>
  <si>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</si>
  <si>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</si>
  <si>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</si>
  <si>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</si>
  <si>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</si>
  <si>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</si>
  <si>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</si>
  <si>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</si>
  <si>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</si>
  <si>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</si>
  <si>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</si>
  <si>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</si>
  <si>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</si>
  <si>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</si>
  <si>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</si>
  <si>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</si>
  <si>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</si>
  <si>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</si>
  <si>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</si>
  <si>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</si>
  <si>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</si>
  <si>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</si>
  <si>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</si>
  <si>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</si>
  <si>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</si>
  <si>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</si>
  <si>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</si>
  <si>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</si>
  <si>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</si>
  <si>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</si>
  <si>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</si>
  <si>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</si>
  <si>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</si>
  <si>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</si>
  <si>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</si>
  <si>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</si>
  <si>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</si>
  <si>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</si>
  <si>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</si>
  <si>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</si>
  <si>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</si>
  <si>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</si>
  <si>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</si>
  <si>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</si>
  <si>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</si>
  <si>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</si>
  <si>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</si>
  <si>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</si>
  <si>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</si>
  <si>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</si>
  <si>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</si>
  <si>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</si>
  <si>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</si>
  <si>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</si>
  <si>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</si>
  <si>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</si>
  <si>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</si>
  <si>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</si>
  <si>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</si>
  <si>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</si>
  <si>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</si>
  <si>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</si>
  <si>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</si>
  <si>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</si>
  <si>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</si>
  <si>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</si>
  <si>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</si>
  <si>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</si>
  <si>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</si>
  <si>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</si>
  <si>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</si>
  <si>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</si>
  <si>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</si>
  <si>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</si>
  <si>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</si>
  <si>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</si>
  <si>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</si>
  <si>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</si>
  <si>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</si>
  <si>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</si>
  <si>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</si>
  <si>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</si>
  <si>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</si>
  <si>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</si>
  <si>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</si>
  <si>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</si>
  <si>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</si>
  <si>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</si>
  <si>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</si>
  <si>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</si>
  <si>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</si>
  <si>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</si>
  <si>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</si>
  <si>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</si>
  <si>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</si>
  <si>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</si>
  <si>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</si>
  <si>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</si>
  <si>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</si>
  <si>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</si>
  <si>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</si>
  <si>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</si>
  <si>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</si>
  <si>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</si>
  <si>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</si>
  <si>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</si>
  <si>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</si>
  <si>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</si>
  <si>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</si>
  <si>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</si>
  <si>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</si>
  <si>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</si>
  <si>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</si>
  <si>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</si>
  <si>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</si>
  <si>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</si>
  <si>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</si>
  <si>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</si>
  <si>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</si>
  <si>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</si>
  <si>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</si>
  <si>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</si>
  <si>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</si>
  <si>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</si>
  <si>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</si>
  <si>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</si>
  <si>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</si>
  <si>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</si>
  <si>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</si>
  <si>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</si>
  <si>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</si>
  <si>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</si>
  <si>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</si>
  <si>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</si>
  <si>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</si>
  <si>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</si>
  <si>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</si>
  <si>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</si>
  <si>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</si>
  <si>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</si>
  <si>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</si>
  <si>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</si>
  <si>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</si>
  <si>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</si>
  <si>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</si>
  <si>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</si>
  <si>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</si>
  <si>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</si>
  <si>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</si>
  <si>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</si>
  <si>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</si>
  <si>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</si>
  <si>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</si>
  <si>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</si>
  <si>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</si>
  <si>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</si>
  <si>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</si>
  <si>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</si>
  <si>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</si>
  <si>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</si>
  <si>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</si>
  <si>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</si>
  <si>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</si>
  <si>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</si>
  <si>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</si>
  <si>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</si>
  <si>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</si>
  <si>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</si>
  <si>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</si>
  <si>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</si>
  <si>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</si>
  <si>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</si>
  <si>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</si>
  <si>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</si>
  <si>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</si>
  <si>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</si>
  <si>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</si>
  <si>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</si>
  <si>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</si>
  <si>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</si>
  <si>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</si>
  <si>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</si>
  <si>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</si>
  <si>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</si>
  <si>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</si>
  <si>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</si>
  <si>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</si>
  <si>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</si>
  <si>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</si>
  <si>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</si>
  <si>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</si>
  <si>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</si>
  <si>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</si>
  <si>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</si>
  <si>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</si>
  <si>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</si>
  <si>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</si>
  <si>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</si>
  <si>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</si>
  <si>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</si>
  <si>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</si>
  <si>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</si>
  <si>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</si>
  <si>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</si>
  <si>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</si>
  <si>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</si>
  <si>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</si>
  <si>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</si>
  <si>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</si>
  <si>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</si>
  <si>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</si>
  <si>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</si>
  <si>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</si>
  <si>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</si>
  <si>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</si>
  <si>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</si>
  <si>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</si>
  <si>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</si>
  <si>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</si>
  <si>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</si>
  <si>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</si>
  <si>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</si>
  <si>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</si>
  <si>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</si>
  <si>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</si>
  <si>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</si>
  <si>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</si>
  <si>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</si>
  <si>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</si>
  <si>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</si>
  <si>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</si>
  <si>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</si>
  <si>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</si>
  <si>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</si>
  <si>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</si>
  <si>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</si>
  <si>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</si>
  <si>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</si>
  <si>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</si>
  <si>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</si>
  <si>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</si>
  <si>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</si>
  <si>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</si>
  <si>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</si>
  <si>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</si>
  <si>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</si>
  <si>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</si>
  <si>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</si>
  <si>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</si>
  <si>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</si>
  <si>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</si>
  <si>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</si>
  <si>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</si>
  <si>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</si>
  <si>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</si>
  <si>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</si>
  <si>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</si>
  <si>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</si>
  <si>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</si>
  <si>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</si>
  <si>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</si>
  <si>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</si>
  <si>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</si>
  <si>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</si>
  <si>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</si>
  <si>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</si>
  <si>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</si>
  <si>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</si>
  <si>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</si>
  <si>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</si>
  <si>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</si>
  <si>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</si>
  <si>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</si>
  <si>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</si>
  <si>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</si>
  <si>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</si>
  <si>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</si>
  <si>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</si>
  <si>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</si>
  <si>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</si>
  <si>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</si>
  <si>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</si>
  <si>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</si>
  <si>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</si>
  <si>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</si>
  <si>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</si>
  <si>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</si>
  <si>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</si>
  <si>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</si>
  <si>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</si>
  <si>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</si>
  <si>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</si>
  <si>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</si>
  <si>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</si>
  <si>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</si>
  <si>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</si>
  <si>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</si>
  <si>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</si>
  <si>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</si>
  <si>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</si>
  <si>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</si>
  <si>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</si>
  <si>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</si>
  <si>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</si>
  <si>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</si>
  <si>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</si>
  <si>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</si>
  <si>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</si>
  <si>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</si>
  <si>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</si>
  <si>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</si>
  <si>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</si>
  <si>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</si>
  <si>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</si>
  <si>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</si>
  <si>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</si>
  <si>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</si>
  <si>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</si>
  <si>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</si>
  <si>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</si>
  <si>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</si>
  <si>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</si>
  <si>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</si>
  <si>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</si>
  <si>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</si>
  <si>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</si>
  <si>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</si>
  <si>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</si>
  <si>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</si>
  <si>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</si>
  <si>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</si>
  <si>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</si>
  <si>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</si>
  <si>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</si>
  <si>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</si>
  <si>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</si>
  <si>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</si>
  <si>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</si>
  <si>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</si>
  <si>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</si>
  <si>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</si>
  <si>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</si>
  <si>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</si>
  <si>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</si>
  <si>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</si>
  <si>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</si>
  <si>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</si>
  <si>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</si>
  <si>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</si>
  <si>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</si>
  <si>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</si>
  <si>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</si>
  <si>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</si>
  <si>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</si>
  <si>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</si>
  <si>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</si>
  <si>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</si>
  <si>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</si>
  <si>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</si>
  <si>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</si>
  <si>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</si>
  <si>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</si>
  <si>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</si>
  <si>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</si>
  <si>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</si>
  <si>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</si>
  <si>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</si>
  <si>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</si>
  <si>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</si>
  <si>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</si>
  <si>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</si>
  <si>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</si>
  <si>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</si>
  <si>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</si>
  <si>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</si>
  <si>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</si>
  <si>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</si>
  <si>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</si>
  <si>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</si>
  <si>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</si>
  <si>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</si>
  <si>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</si>
  <si>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</si>
  <si>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</si>
  <si>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</si>
  <si>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</si>
  <si>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</si>
  <si>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</si>
  <si>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</si>
  <si>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</si>
  <si>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</si>
  <si>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</si>
  <si>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</si>
  <si>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</si>
  <si>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</si>
  <si>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</si>
  <si>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</si>
  <si>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</si>
  <si>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</si>
  <si>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</si>
  <si>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</si>
  <si>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</si>
  <si>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</si>
  <si>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</si>
  <si>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</si>
  <si>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</si>
  <si>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</si>
  <si>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</si>
  <si>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</si>
  <si>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</si>
  <si>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</si>
  <si>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</si>
  <si>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</si>
  <si>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</si>
  <si>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</si>
  <si>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</si>
  <si>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</si>
  <si>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</si>
  <si>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</si>
  <si>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</si>
  <si>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</si>
  <si>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</si>
  <si>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</si>
  <si>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</si>
  <si>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</si>
  <si>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</si>
  <si>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</si>
  <si>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</si>
  <si>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</si>
  <si>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</si>
  <si>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</si>
  <si>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</si>
  <si>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</si>
  <si>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</si>
  <si>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</si>
  <si>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</si>
  <si>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</si>
  <si>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</si>
  <si>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</si>
  <si>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</si>
  <si>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</si>
  <si>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</si>
  <si>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</si>
  <si>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</si>
  <si>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</si>
  <si>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</si>
  <si>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</si>
  <si>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</si>
  <si>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</si>
  <si>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</si>
  <si>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</si>
  <si>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</si>
  <si>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</si>
  <si>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</si>
  <si>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</si>
  <si>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</si>
  <si>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</si>
  <si>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</si>
  <si>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</si>
  <si>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</si>
  <si>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</si>
  <si>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</si>
  <si>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</si>
  <si>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</si>
  <si>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</si>
  <si>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</si>
  <si>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</si>
  <si>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</si>
  <si>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</si>
  <si>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</si>
  <si>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</si>
  <si>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</si>
  <si>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</si>
  <si>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</si>
  <si>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</si>
  <si>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</si>
  <si>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</si>
  <si>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</si>
  <si>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</si>
  <si>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</si>
  <si>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</si>
  <si>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</si>
  <si>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</si>
  <si>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</si>
  <si>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</si>
  <si>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</si>
  <si>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</si>
  <si>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</si>
  <si>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</si>
  <si>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</si>
  <si>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</si>
  <si>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</si>
  <si>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</si>
  <si>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</si>
  <si>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</si>
  <si>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</si>
  <si>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</si>
  <si>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</si>
  <si>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</si>
  <si>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</si>
  <si>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</si>
  <si>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</si>
  <si>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</si>
  <si>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</si>
  <si>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</si>
  <si>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</si>
  <si>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</si>
  <si>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</si>
  <si>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</si>
  <si>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</si>
  <si>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</si>
  <si>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</si>
  <si>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</si>
  <si>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</si>
  <si>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</si>
  <si>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</si>
  <si>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</si>
  <si>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</si>
  <si>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</si>
  <si>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</si>
  <si>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</si>
  <si>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</si>
  <si>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</si>
  <si>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</si>
  <si>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</si>
  <si>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</si>
  <si>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</si>
  <si>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</si>
  <si>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</si>
  <si>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</si>
  <si>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</si>
  <si>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</si>
  <si>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</si>
  <si>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</si>
  <si>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</si>
  <si>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</si>
  <si>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</si>
  <si>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</si>
  <si>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</si>
  <si>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</si>
  <si>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</si>
  <si>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</si>
  <si>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</si>
  <si>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</si>
  <si>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</si>
  <si>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</si>
  <si>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</si>
  <si>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</si>
  <si>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</si>
  <si>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</si>
  <si>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</si>
  <si>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</si>
  <si>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</si>
  <si>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</si>
  <si>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</si>
  <si>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</si>
  <si>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</si>
  <si>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</si>
  <si>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</si>
  <si>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</si>
  <si>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</si>
  <si>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</si>
  <si>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</si>
  <si>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</si>
  <si>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</si>
  <si>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</si>
  <si>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</si>
  <si>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</si>
  <si>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</si>
  <si>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</si>
  <si>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</si>
  <si>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</si>
  <si>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</si>
  <si>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</si>
  <si>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</si>
  <si>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</si>
  <si>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</si>
  <si>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</si>
  <si>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</si>
  <si>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</si>
  <si>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</si>
  <si>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</si>
  <si>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</si>
  <si>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</si>
  <si>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</si>
  <si>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</si>
  <si>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</si>
  <si>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</si>
  <si>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</si>
  <si>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</si>
  <si>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</si>
  <si>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</si>
  <si>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</si>
  <si>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</si>
  <si>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</si>
  <si>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</si>
  <si>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</si>
  <si>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</si>
  <si>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</si>
  <si>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</si>
  <si>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</si>
  <si>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</si>
  <si>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</si>
  <si>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</si>
  <si>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</si>
  <si>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</si>
  <si>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</si>
  <si>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</si>
  <si>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</si>
  <si>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</si>
  <si>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</si>
  <si>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</si>
  <si>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</si>
  <si>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</si>
  <si>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</si>
  <si>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</si>
  <si>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</si>
  <si>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</si>
  <si>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</si>
  <si>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</si>
  <si>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</si>
  <si>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</si>
  <si>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</si>
  <si>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</si>
  <si>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</si>
  <si>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</si>
  <si>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</si>
  <si>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</si>
  <si>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</si>
  <si>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</si>
  <si>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</si>
  <si>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</si>
  <si>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</si>
  <si>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</si>
  <si>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</si>
  <si>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</si>
  <si>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</si>
  <si>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</si>
  <si>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</si>
  <si>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</si>
  <si>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</si>
  <si>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</si>
  <si>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</si>
  <si>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</si>
  <si>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</si>
  <si>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</si>
  <si>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</si>
  <si>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</si>
  <si>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</si>
  <si>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</si>
  <si>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</si>
  <si>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</si>
  <si>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</si>
  <si>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</si>
  <si>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</si>
  <si>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</si>
  <si>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</si>
  <si>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</si>
  <si>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</si>
  <si>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</si>
  <si>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</si>
  <si>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</si>
  <si>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</si>
  <si>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</si>
  <si>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</si>
  <si>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</si>
  <si>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</si>
  <si>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</si>
  <si>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</si>
  <si>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</si>
  <si>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</si>
  <si>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</si>
  <si>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</si>
  <si>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</si>
  <si>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</si>
  <si>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</si>
  <si>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</si>
  <si>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</si>
  <si>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</si>
  <si>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</si>
  <si>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</si>
  <si>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</si>
  <si>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</si>
  <si>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</si>
  <si>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</si>
  <si>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</si>
  <si>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</si>
  <si>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</si>
  <si>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</si>
  <si>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</si>
  <si>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</si>
  <si>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</si>
  <si>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</si>
  <si>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</si>
  <si>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</si>
  <si>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</si>
  <si>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</si>
  <si>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</si>
  <si>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</si>
  <si>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</si>
  <si>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</si>
  <si>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</si>
  <si>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</si>
  <si>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</si>
  <si>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</si>
  <si>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</si>
  <si>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</si>
  <si>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</si>
  <si>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</si>
  <si>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</si>
  <si>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</si>
  <si>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</si>
  <si>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</si>
  <si>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</si>
  <si>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</si>
  <si>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</si>
  <si>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</si>
  <si>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</si>
  <si>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</si>
  <si>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</si>
  <si>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</si>
  <si>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</si>
  <si>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</si>
  <si>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</si>
  <si>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</si>
  <si>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</si>
  <si>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</si>
  <si>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</si>
  <si>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</si>
  <si>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</si>
  <si>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</si>
  <si>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</si>
  <si>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</si>
  <si>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</si>
  <si>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</si>
  <si>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</si>
  <si>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</si>
  <si>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</si>
  <si>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</si>
  <si>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</si>
  <si>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</si>
  <si>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</si>
  <si>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</si>
  <si>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</si>
  <si>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</si>
  <si>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</si>
  <si>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</si>
  <si>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</si>
  <si>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</si>
  <si>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</si>
  <si>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</si>
  <si>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</si>
  <si>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</si>
  <si>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</si>
  <si>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</si>
  <si>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</si>
  <si>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</si>
  <si>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</si>
  <si>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</si>
  <si>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</si>
  <si>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</si>
  <si>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</si>
  <si>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</si>
  <si>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</si>
  <si>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</si>
  <si>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</si>
  <si>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</si>
  <si>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</si>
  <si>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</si>
  <si>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</si>
  <si>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</si>
  <si>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</si>
  <si>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</si>
  <si>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</si>
  <si>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</si>
  <si>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</si>
  <si>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</si>
  <si>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</si>
  <si>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</si>
  <si>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</si>
  <si>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</si>
  <si>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</si>
  <si>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</si>
  <si>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</si>
  <si>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</si>
  <si>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</si>
  <si>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</si>
  <si>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</si>
  <si>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</si>
  <si>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</si>
  <si>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</si>
  <si>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</si>
  <si>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</si>
  <si>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</si>
  <si>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</si>
  <si>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</si>
  <si>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</si>
  <si>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</si>
  <si>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</si>
  <si>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</si>
  <si>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</si>
  <si>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</si>
  <si>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</si>
  <si>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</si>
  <si>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</si>
  <si>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</si>
  <si>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</si>
  <si>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</si>
  <si>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</si>
  <si>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</si>
  <si>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</si>
  <si>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</si>
  <si>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</si>
  <si>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</si>
  <si>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</si>
  <si>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</si>
  <si>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</si>
  <si>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</si>
  <si>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</si>
  <si>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</si>
  <si>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</si>
  <si>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</si>
  <si>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</si>
  <si>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</si>
  <si>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</si>
  <si>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</si>
  <si>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</si>
  <si>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</si>
  <si>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</si>
  <si>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</si>
  <si>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</si>
  <si>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</si>
  <si>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</si>
  <si>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</si>
  <si>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</si>
  <si>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</si>
  <si>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</si>
  <si>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</si>
  <si>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</si>
  <si>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</si>
  <si>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</si>
  <si>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</si>
  <si>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</si>
  <si>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</si>
  <si>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</si>
  <si>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</si>
  <si>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</si>
  <si>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</si>
  <si>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</si>
  <si>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</si>
  <si>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</si>
  <si>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</si>
  <si>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</si>
  <si>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</si>
  <si>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</si>
  <si>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</si>
  <si>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</si>
  <si>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</si>
  <si>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</si>
  <si>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</si>
  <si>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</si>
  <si>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</si>
  <si>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</si>
  <si>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</si>
  <si>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</si>
  <si>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</si>
  <si>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</si>
  <si>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</si>
  <si>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</si>
  <si>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</si>
  <si>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</si>
  <si>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</si>
  <si>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</si>
  <si>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</si>
  <si>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</si>
  <si>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</si>
  <si>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</si>
  <si>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</si>
  <si>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</si>
  <si>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</si>
  <si>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</si>
  <si>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</si>
  <si>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</si>
  <si>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</si>
  <si>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</si>
  <si>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</si>
  <si>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</si>
  <si>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</si>
  <si>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</si>
  <si>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</si>
  <si>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</si>
  <si>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</si>
  <si>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</si>
  <si>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</si>
  <si>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</si>
  <si>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</si>
  <si>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</si>
  <si>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</si>
  <si>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</si>
  <si>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</si>
  <si>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</si>
  <si>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</si>
  <si>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</si>
  <si>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</si>
  <si>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</si>
  <si>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</si>
  <si>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</si>
  <si>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</si>
  <si>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</si>
  <si>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</si>
  <si>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</si>
  <si>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</si>
  <si>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</si>
  <si>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</si>
  <si>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</si>
  <si>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</si>
  <si>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</si>
  <si>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</si>
  <si>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</si>
  <si>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</si>
  <si>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</si>
  <si>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</si>
  <si>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</si>
  <si>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</si>
  <si>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</si>
  <si>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</si>
  <si>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</si>
  <si>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</si>
  <si>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</si>
  <si>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</si>
  <si>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</si>
  <si>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</si>
  <si>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</si>
  <si>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</si>
  <si>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</si>
  <si>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</si>
  <si>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</si>
  <si>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</si>
  <si>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</si>
  <si>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</si>
  <si>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</si>
  <si>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</si>
  <si>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</si>
  <si>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</si>
  <si>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</si>
  <si>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</si>
  <si>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</si>
  <si>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</si>
  <si>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</si>
  <si>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</si>
  <si>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</si>
  <si>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</si>
  <si>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</si>
  <si>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</si>
  <si>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</si>
  <si>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</si>
  <si>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</si>
  <si>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</si>
  <si>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</si>
  <si>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</si>
  <si>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</si>
  <si>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</si>
  <si>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</si>
  <si>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</si>
  <si>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</si>
  <si>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</si>
  <si>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</si>
  <si>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</si>
  <si>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</si>
  <si>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</si>
  <si>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</si>
  <si>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</si>
  <si>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</si>
  <si>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</si>
  <si>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</si>
  <si>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</si>
  <si>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</si>
  <si>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</si>
  <si>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</si>
  <si>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</si>
  <si>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</si>
  <si>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</si>
  <si>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</si>
  <si>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</si>
  <si>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</si>
  <si>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</si>
  <si>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</si>
  <si>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</si>
  <si>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</si>
  <si>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</si>
  <si>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</si>
  <si>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</si>
  <si>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</si>
  <si>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</si>
  <si>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</si>
  <si>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</si>
  <si>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</si>
  <si>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</si>
  <si>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</si>
  <si>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</si>
  <si>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</si>
  <si>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</si>
  <si>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</si>
  <si>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</si>
  <si>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</si>
  <si>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</si>
  <si>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</si>
  <si>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</si>
  <si>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</si>
  <si>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</si>
  <si>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</si>
  <si>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</si>
  <si>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</si>
  <si>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</si>
  <si>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</si>
  <si>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</si>
  <si>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</si>
  <si>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</si>
  <si>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</si>
  <si>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</si>
  <si>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</si>
  <si>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</si>
  <si>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</si>
  <si>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</si>
  <si>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</si>
  <si>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</si>
  <si>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</si>
  <si>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</si>
  <si>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</si>
  <si>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</si>
  <si>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</si>
  <si>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</si>
  <si>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</si>
  <si>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</si>
  <si>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</si>
  <si>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</si>
  <si>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</si>
  <si>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</si>
  <si>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</si>
  <si>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</si>
  <si>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</si>
  <si>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</si>
  <si>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</si>
  <si>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</si>
  <si>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</si>
  <si>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</si>
  <si>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</si>
  <si>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</si>
  <si>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</si>
  <si>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</si>
  <si>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</si>
  <si>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</si>
  <si>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</si>
  <si>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</si>
  <si>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</si>
  <si>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</si>
  <si>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</si>
  <si>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</si>
  <si>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</si>
  <si>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</si>
  <si>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</si>
  <si>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</si>
  <si>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</si>
  <si>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</si>
  <si>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</si>
  <si>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</si>
  <si>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</si>
  <si>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</si>
  <si>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</si>
  <si>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</si>
  <si>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</si>
  <si>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</si>
  <si>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</si>
  <si>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</si>
  <si>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</si>
  <si>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</si>
  <si>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</si>
  <si>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</si>
  <si>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</si>
  <si>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</si>
  <si>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</si>
  <si>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</si>
  <si>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</si>
  <si>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</si>
  <si>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</si>
  <si>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</si>
  <si>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</si>
  <si>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</si>
  <si>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</si>
  <si>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</si>
  <si>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</si>
  <si>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</si>
  <si>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</si>
  <si>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</si>
  <si>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</si>
  <si>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</si>
  <si>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</si>
  <si>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</si>
  <si>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</si>
  <si>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</si>
  <si>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</si>
  <si>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</si>
  <si>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</si>
  <si>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</si>
  <si>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</si>
  <si>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</si>
  <si>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</si>
  <si>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</si>
  <si>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</si>
  <si>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</si>
  <si>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</si>
  <si>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</si>
  <si>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</si>
  <si>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</si>
  <si>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</si>
  <si>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</si>
  <si>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</si>
  <si>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</si>
  <si>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</si>
  <si>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</si>
  <si>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</si>
  <si>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</si>
  <si>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</si>
  <si>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</si>
  <si>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</si>
  <si>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</si>
  <si>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</si>
  <si>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</si>
  <si>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</si>
  <si>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</si>
  <si>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</si>
  <si>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</si>
  <si>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</si>
  <si>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</si>
  <si>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</si>
  <si>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</si>
  <si>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</si>
  <si>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</si>
  <si>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</si>
  <si>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</si>
  <si>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</si>
  <si>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</si>
  <si>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</si>
  <si>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</si>
  <si>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</si>
  <si>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</si>
  <si>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</si>
  <si>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</si>
  <si>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</si>
  <si>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</si>
  <si>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</si>
  <si>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</si>
  <si>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</si>
  <si>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</si>
  <si>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</si>
  <si>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</si>
  <si>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</si>
  <si>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</si>
  <si>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</si>
  <si>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</si>
  <si>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</si>
  <si>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</si>
  <si>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</si>
  <si>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</si>
  <si>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</si>
  <si>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</si>
  <si>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</si>
  <si>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</si>
  <si>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</si>
  <si>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</si>
  <si>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</si>
  <si>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</si>
  <si>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</si>
  <si>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</si>
  <si>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</si>
  <si>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</si>
  <si>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</si>
  <si>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</si>
  <si>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</si>
  <si>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</si>
  <si>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</si>
  <si>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</si>
  <si>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</si>
  <si>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</si>
  <si>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</si>
  <si>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</si>
  <si>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</si>
  <si>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</si>
  <si>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</si>
  <si>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</si>
  <si>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</si>
  <si>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</si>
  <si>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</si>
  <si>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</si>
  <si>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</si>
  <si>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</si>
  <si>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</si>
  <si>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</si>
  <si>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</si>
  <si>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</si>
  <si>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</si>
  <si>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</si>
  <si>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</si>
  <si>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</si>
  <si>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</si>
  <si>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</si>
  <si>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</si>
  <si>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</si>
  <si>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</si>
  <si>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</si>
  <si>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</si>
  <si>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</si>
  <si>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</si>
  <si>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</si>
  <si>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</si>
  <si>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</si>
  <si>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</si>
  <si>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</si>
  <si>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</si>
  <si>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</si>
  <si>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</si>
  <si>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</si>
  <si>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</si>
  <si>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</si>
  <si>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</si>
  <si>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</si>
  <si>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</si>
  <si>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</si>
  <si>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</si>
  <si>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</si>
  <si>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</si>
  <si>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</si>
  <si>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</si>
  <si>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</si>
  <si>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</si>
  <si>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</si>
  <si>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</si>
  <si>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</si>
  <si>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</si>
  <si>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</si>
  <si>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</si>
  <si>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</si>
  <si>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</si>
  <si>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</si>
  <si>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</si>
  <si>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</si>
  <si>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</si>
  <si>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</si>
  <si>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</si>
  <si>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</si>
  <si>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</si>
  <si>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</si>
  <si>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</si>
  <si>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</si>
  <si>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</si>
  <si>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</si>
  <si>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</si>
  <si>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</si>
  <si>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</si>
  <si>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</si>
  <si>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</si>
  <si>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</si>
  <si>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</si>
  <si>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</si>
  <si>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</si>
  <si>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</si>
  <si>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</si>
  <si>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</si>
  <si>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</si>
  <si>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</si>
  <si>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</si>
  <si>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</si>
  <si>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</si>
  <si>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</si>
  <si>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</si>
  <si>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</si>
  <si>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</si>
  <si>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</si>
  <si>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</si>
  <si>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</si>
  <si>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</si>
  <si>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</si>
  <si>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</si>
  <si>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</si>
  <si>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</si>
  <si>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</si>
  <si>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</si>
  <si>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</si>
  <si>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</si>
  <si>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</si>
  <si>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</si>
  <si>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</si>
  <si>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</si>
  <si>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</si>
  <si>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</si>
  <si>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</si>
  <si>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</si>
  <si>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</si>
  <si>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</si>
  <si>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</si>
  <si>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</si>
  <si>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</si>
  <si>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</si>
  <si>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</si>
  <si>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</si>
  <si>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</si>
  <si>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</si>
  <si>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</si>
  <si>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</si>
  <si>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</si>
  <si>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</si>
  <si>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</si>
  <si>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</si>
  <si>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</si>
  <si>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</si>
  <si>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</si>
  <si>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</si>
  <si>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</si>
  <si>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</si>
  <si>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</si>
  <si>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</si>
  <si>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</si>
  <si>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</si>
  <si>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</si>
  <si>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</si>
  <si>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</si>
  <si>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</si>
  <si>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</si>
  <si>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</si>
  <si>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</si>
  <si>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</si>
  <si>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</si>
  <si>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</si>
  <si>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</si>
  <si>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</si>
  <si>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</si>
  <si>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</si>
  <si>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</si>
  <si>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</si>
  <si>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</si>
  <si>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</si>
  <si>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</si>
  <si>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</si>
  <si>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</si>
  <si>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</si>
  <si>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</si>
  <si>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</si>
  <si>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</si>
  <si>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</si>
  <si>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</si>
  <si>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</si>
  <si>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</si>
  <si>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</si>
  <si>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</si>
  <si>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</si>
  <si>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</si>
  <si>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</si>
  <si>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</si>
  <si>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</si>
  <si>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</si>
  <si>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</si>
  <si>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</si>
  <si>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</si>
  <si>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</si>
  <si>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</si>
  <si>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</si>
  <si>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</si>
  <si>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</si>
  <si>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</si>
  <si>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</si>
  <si>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</si>
  <si>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</si>
  <si>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</si>
  <si>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</si>
  <si>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</si>
  <si>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</si>
  <si>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</si>
  <si>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</si>
  <si>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</si>
  <si>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</si>
  <si>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</si>
  <si>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</si>
  <si>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</si>
  <si>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</si>
  <si>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</si>
  <si>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</si>
  <si>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</si>
  <si>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</si>
  <si>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</si>
  <si>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</si>
  <si>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</si>
  <si>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</si>
  <si>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</si>
  <si>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</si>
  <si>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</si>
  <si>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</si>
  <si>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</si>
  <si>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</si>
  <si>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</si>
  <si>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</si>
  <si>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</si>
  <si>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</si>
  <si>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</si>
  <si>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</si>
  <si>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</si>
  <si>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</si>
  <si>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</si>
  <si>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</si>
  <si>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</si>
  <si>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</si>
  <si>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</si>
  <si>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</si>
  <si>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</si>
  <si>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</si>
  <si>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</si>
  <si>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</si>
  <si>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</si>
  <si>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</si>
  <si>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</si>
  <si>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</si>
  <si>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</si>
  <si>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</si>
  <si>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</si>
  <si>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</si>
  <si>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</si>
  <si>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</si>
  <si>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</si>
  <si>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</si>
  <si>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</si>
  <si>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</si>
  <si>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</si>
  <si>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</si>
  <si>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</si>
  <si>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</si>
  <si>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</si>
  <si>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</si>
  <si>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</si>
  <si>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</si>
  <si>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</si>
  <si>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</si>
  <si>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</si>
  <si>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</si>
  <si>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</si>
  <si>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</si>
  <si>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</si>
  <si>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</si>
  <si>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</si>
  <si>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</si>
  <si>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</si>
  <si>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</si>
  <si>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</si>
  <si>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</si>
  <si>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</si>
  <si>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</si>
  <si>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</si>
  <si>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</si>
  <si>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</si>
  <si>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</si>
  <si>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</si>
  <si>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</si>
  <si>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</si>
  <si>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</si>
  <si>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</si>
  <si>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</si>
  <si>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</si>
  <si>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</si>
  <si>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</si>
  <si>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</si>
  <si>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</si>
  <si>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</si>
  <si>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</si>
  <si>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</si>
  <si>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</si>
  <si>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</si>
  <si>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</si>
  <si>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</si>
  <si>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</si>
  <si>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</si>
  <si>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</si>
  <si>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</si>
  <si>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</si>
  <si>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</si>
  <si>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</si>
  <si>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</si>
  <si>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</si>
  <si>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</si>
  <si>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</si>
  <si>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</si>
  <si>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</si>
  <si>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</si>
  <si>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</si>
  <si>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</si>
  <si>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</si>
  <si>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</si>
  <si>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</si>
  <si>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</si>
  <si>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</si>
  <si>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</si>
  <si>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</si>
  <si>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</si>
  <si>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</si>
  <si>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</si>
  <si>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</si>
  <si>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</si>
  <si>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</si>
  <si>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</si>
  <si>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</si>
  <si>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</si>
  <si>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</si>
  <si>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</si>
  <si>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</si>
  <si>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</si>
  <si>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</si>
  <si>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</si>
  <si>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</si>
  <si>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</si>
  <si>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</si>
  <si>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</si>
  <si>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</si>
  <si>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</si>
  <si>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</si>
  <si>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</si>
  <si>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</si>
  <si>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</si>
  <si>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</si>
  <si>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</si>
  <si>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</si>
  <si>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</si>
  <si>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</si>
  <si>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</si>
  <si>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</si>
  <si>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</si>
  <si>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</si>
  <si>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</si>
  <si>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</si>
  <si>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</si>
  <si>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</si>
  <si>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</si>
  <si>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</si>
  <si>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</si>
  <si>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</si>
  <si>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</si>
  <si>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</si>
  <si>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</si>
  <si>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</si>
  <si>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</si>
  <si>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</si>
  <si>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</si>
  <si>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</si>
  <si>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</si>
  <si>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</si>
  <si>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</si>
  <si>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</si>
  <si>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</si>
  <si>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</si>
  <si>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</si>
  <si>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</si>
  <si>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</si>
  <si>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</si>
  <si>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</si>
  <si>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</si>
  <si>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</si>
  <si>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</si>
  <si>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</si>
  <si>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</si>
  <si>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</si>
  <si>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</si>
  <si>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</si>
  <si>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</si>
  <si>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</si>
  <si>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</si>
  <si>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</si>
  <si>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</si>
  <si>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</si>
  <si>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</si>
  <si>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</si>
  <si>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</si>
  <si>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</si>
  <si>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</si>
  <si>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</si>
  <si>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</si>
  <si>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</si>
  <si>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</si>
  <si>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</si>
  <si>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</si>
  <si>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</si>
  <si>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</si>
  <si>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</si>
  <si>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</si>
  <si>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</si>
  <si>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</si>
  <si>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</si>
  <si>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</si>
  <si>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</si>
  <si>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</si>
  <si>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</si>
  <si>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</si>
  <si>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</si>
  <si>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</si>
  <si>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</si>
  <si>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</si>
  <si>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</si>
  <si>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</si>
  <si>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</si>
  <si>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</si>
  <si>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</si>
  <si>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</si>
  <si>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</si>
  <si>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</si>
  <si>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</si>
  <si>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</si>
  <si>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</si>
  <si>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</si>
  <si>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</si>
  <si>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</si>
  <si>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</si>
  <si>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</si>
  <si>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</si>
  <si>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</si>
  <si>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</si>
  <si>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</si>
  <si>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</si>
  <si>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</si>
  <si>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</si>
  <si>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</si>
  <si>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</si>
  <si>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</si>
  <si>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</si>
  <si>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</si>
  <si>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</si>
  <si>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</si>
  <si>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</si>
  <si>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</si>
  <si>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</si>
  <si>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</si>
  <si>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</si>
  <si>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</si>
  <si>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</si>
  <si>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</si>
  <si>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</si>
  <si>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</si>
  <si>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</si>
  <si>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</si>
  <si>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</si>
  <si>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</si>
  <si>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</si>
  <si>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</si>
  <si>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</si>
  <si>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</si>
  <si>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</si>
  <si>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</si>
  <si>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</si>
  <si>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</si>
  <si>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</si>
  <si>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</si>
  <si>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</si>
  <si>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</si>
  <si>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</si>
  <si>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</si>
  <si>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</si>
  <si>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</si>
  <si>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</si>
  <si>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</si>
  <si>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</si>
  <si>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</si>
  <si>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</si>
  <si>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</si>
  <si>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</si>
  <si>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</si>
  <si>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</si>
  <si>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</si>
  <si>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</si>
  <si>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</si>
  <si>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</si>
  <si>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</si>
  <si>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</si>
  <si>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</si>
  <si>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</si>
  <si>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</si>
  <si>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</si>
  <si>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</si>
  <si>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</si>
  <si>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</si>
  <si>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</si>
  <si>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</si>
  <si>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</si>
  <si>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</si>
  <si>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</si>
  <si>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</si>
  <si>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</si>
  <si>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</si>
  <si>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</si>
  <si>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</si>
  <si>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</si>
  <si>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</si>
  <si>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</si>
  <si>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</si>
  <si>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</si>
  <si>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</si>
  <si>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</si>
  <si>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</si>
  <si>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</si>
  <si>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</si>
  <si>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</si>
  <si>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</si>
  <si>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</si>
  <si>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</si>
  <si>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</si>
  <si>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</si>
  <si>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</si>
  <si>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</si>
  <si>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</si>
  <si>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</si>
  <si>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</si>
  <si>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</si>
  <si>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</si>
  <si>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</si>
  <si>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</si>
  <si>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</si>
  <si>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</si>
  <si>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</si>
  <si>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</si>
  <si>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</si>
  <si>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</si>
  <si>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</si>
  <si>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</si>
  <si>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</si>
  <si>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</si>
  <si>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</si>
  <si>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</si>
  <si>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</si>
  <si>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</si>
  <si>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</si>
  <si>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</si>
  <si>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</si>
  <si>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</si>
  <si>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</si>
  <si>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</si>
  <si>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</si>
  <si>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</si>
  <si>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</si>
  <si>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</si>
  <si>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</si>
  <si>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</si>
  <si>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</si>
  <si>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</si>
  <si>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</si>
  <si>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</si>
  <si>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</si>
  <si>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</si>
  <si>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</si>
  <si>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</si>
  <si>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</si>
  <si>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</si>
  <si>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</si>
  <si>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</si>
  <si>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</si>
  <si>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</si>
  <si>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</si>
  <si>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</si>
  <si>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</si>
  <si>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</si>
  <si>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</si>
  <si>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</si>
  <si>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</si>
  <si>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</si>
  <si>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</si>
  <si>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</si>
  <si>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</si>
  <si>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</si>
  <si>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</si>
  <si>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</si>
  <si>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</si>
  <si>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</si>
  <si>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</si>
  <si>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</si>
  <si>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</si>
  <si>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</si>
  <si>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</si>
  <si>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</si>
  <si>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</si>
  <si>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</si>
  <si>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</si>
  <si>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</si>
  <si>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</si>
  <si>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</si>
  <si>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</si>
  <si>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</si>
  <si>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</si>
  <si>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</si>
  <si>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</si>
  <si>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</si>
  <si>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</si>
  <si>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</si>
  <si>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</si>
  <si>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</si>
  <si>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</si>
  <si>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</si>
  <si>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</si>
  <si>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</si>
  <si>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</si>
  <si>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</si>
  <si>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</si>
  <si>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</si>
  <si>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</si>
  <si>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</si>
  <si>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</si>
  <si>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</si>
  <si>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</si>
  <si>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</si>
  <si>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</si>
  <si>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</si>
  <si>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</si>
  <si>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</si>
  <si>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</si>
  <si>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</si>
  <si>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</si>
  <si>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</si>
  <si>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</si>
  <si>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</si>
  <si>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</si>
  <si>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</si>
  <si>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</si>
  <si>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</si>
  <si>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</si>
  <si>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</si>
  <si>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</si>
  <si>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</si>
  <si>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</si>
  <si>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</si>
  <si>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</si>
  <si>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</si>
  <si>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</si>
  <si>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</si>
  <si>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</si>
  <si>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</si>
  <si>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</si>
  <si>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</si>
  <si>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</si>
  <si>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</si>
  <si>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</si>
  <si>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</si>
  <si>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</si>
  <si>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</si>
  <si>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</si>
  <si>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</si>
  <si>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</si>
  <si>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</si>
  <si>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</si>
  <si>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</si>
  <si>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</si>
  <si>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</si>
  <si>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</si>
  <si>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</si>
  <si>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</si>
  <si>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</si>
  <si>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</si>
  <si>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</si>
  <si>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</si>
  <si>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</si>
  <si>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</si>
  <si>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</si>
  <si>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</si>
  <si>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</si>
  <si>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</si>
  <si>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</si>
  <si>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</si>
  <si>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</si>
  <si>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</si>
  <si>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</si>
  <si>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</si>
  <si>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</si>
  <si>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</si>
  <si>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</si>
  <si>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</si>
  <si>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</si>
  <si>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</si>
  <si>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</si>
  <si>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</si>
  <si>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</si>
  <si>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</si>
  <si>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</si>
  <si>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</si>
  <si>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</si>
  <si>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</si>
  <si>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</si>
  <si>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</si>
  <si>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</si>
  <si>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</si>
  <si>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</si>
  <si>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</si>
  <si>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</si>
  <si>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</si>
  <si>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</si>
  <si>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</si>
  <si>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</si>
  <si>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</si>
  <si>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</si>
  <si>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</si>
  <si>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</si>
  <si>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</si>
  <si>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</si>
  <si>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</si>
  <si>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</si>
  <si>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</si>
  <si>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</si>
  <si>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</si>
  <si>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</si>
  <si>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</si>
  <si>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</si>
  <si>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</si>
  <si>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</si>
  <si>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</si>
  <si>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</si>
  <si>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</si>
  <si>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</si>
  <si>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</si>
  <si>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</si>
  <si>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</si>
  <si>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</si>
  <si>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</si>
  <si>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</si>
  <si>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</si>
  <si>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</si>
  <si>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</si>
  <si>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</si>
  <si>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</si>
  <si>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</si>
  <si>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</si>
  <si>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</si>
  <si>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</si>
  <si>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</si>
  <si>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</si>
  <si>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</si>
  <si>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</si>
  <si>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</si>
  <si>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</si>
  <si>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</si>
  <si>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</si>
  <si>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</si>
  <si>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</si>
  <si>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</si>
  <si>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</si>
  <si>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</si>
  <si>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</si>
  <si>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</si>
  <si>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</si>
  <si>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</si>
  <si>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</si>
  <si>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</si>
  <si>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</si>
  <si>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</si>
  <si>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</si>
  <si>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</si>
  <si>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</si>
  <si>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</si>
  <si>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</si>
  <si>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</si>
  <si>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</si>
  <si>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</si>
  <si>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</si>
  <si>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</si>
  <si>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</si>
  <si>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</si>
  <si>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</si>
  <si>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</si>
  <si>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</si>
  <si>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</si>
  <si>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</si>
  <si>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</si>
  <si>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</si>
  <si>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</si>
  <si>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</si>
  <si>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</si>
  <si>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</si>
  <si>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</si>
  <si>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</si>
  <si>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</si>
  <si>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</si>
  <si>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</si>
  <si>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</si>
  <si>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</si>
  <si>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</si>
  <si>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</si>
  <si>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</si>
  <si>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</si>
  <si>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</si>
  <si>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</si>
  <si>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</si>
  <si>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</si>
  <si>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</si>
  <si>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</si>
  <si>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</si>
  <si>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</si>
  <si>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</si>
  <si>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</si>
  <si>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</si>
  <si>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</si>
  <si>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</si>
  <si>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</si>
  <si>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</si>
  <si>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</si>
  <si>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</si>
  <si>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</si>
  <si>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</si>
  <si>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</si>
  <si>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</si>
  <si>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</si>
  <si>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</si>
  <si>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</si>
  <si>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</si>
  <si>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</si>
  <si>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</si>
  <si>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</si>
  <si>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</si>
  <si>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</si>
  <si>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</si>
  <si>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</si>
  <si>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</si>
  <si>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</si>
  <si>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</si>
  <si>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</si>
  <si>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</si>
  <si>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</si>
  <si>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</si>
  <si>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</si>
  <si>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</si>
  <si>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</si>
  <si>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</si>
  <si>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</si>
  <si>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</si>
  <si>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</si>
  <si>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</si>
  <si>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</si>
  <si>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</si>
  <si>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</si>
  <si>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</si>
  <si>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</si>
  <si>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</si>
  <si>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</si>
  <si>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</si>
  <si>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</si>
  <si>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</si>
  <si>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</si>
  <si>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</si>
  <si>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</si>
  <si>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</si>
  <si>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</si>
  <si>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</si>
  <si>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</si>
  <si>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</si>
  <si>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</si>
  <si>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</si>
  <si>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</si>
  <si>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</si>
  <si>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</si>
  <si>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</si>
  <si>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</si>
  <si>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</si>
  <si>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</si>
  <si>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</si>
  <si>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</si>
  <si>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</si>
  <si>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</si>
  <si>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</si>
  <si>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</si>
  <si>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</si>
  <si>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</si>
  <si>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</si>
  <si>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</si>
  <si>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</si>
  <si>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</si>
  <si>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</si>
  <si>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</si>
  <si>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</si>
  <si>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</si>
  <si>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</si>
  <si>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</si>
  <si>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</si>
  <si>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</si>
  <si>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</si>
  <si>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</si>
  <si>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</si>
  <si>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</si>
  <si>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</si>
  <si>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</si>
  <si>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</si>
  <si>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</si>
  <si>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</si>
  <si>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</si>
  <si>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</si>
  <si>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</si>
  <si>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</si>
  <si>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</si>
  <si>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</si>
  <si>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</si>
  <si>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</si>
  <si>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</si>
  <si>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</si>
  <si>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</si>
  <si>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</si>
  <si>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</si>
  <si>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</si>
  <si>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</si>
  <si>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</si>
  <si>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</si>
  <si>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</si>
  <si>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</si>
  <si>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</si>
  <si>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</si>
  <si>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</si>
  <si>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</si>
  <si>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</si>
  <si>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</si>
  <si>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</si>
  <si>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</si>
  <si>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</si>
  <si>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</si>
  <si>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</si>
  <si>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</si>
  <si>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</si>
  <si>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</si>
  <si>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</si>
  <si>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</si>
  <si>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</si>
  <si>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</si>
  <si>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</si>
  <si>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</si>
  <si>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</si>
  <si>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</si>
  <si>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</si>
  <si>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</si>
  <si>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</si>
  <si>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</si>
  <si>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</si>
  <si>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</si>
  <si>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</si>
  <si>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</si>
  <si>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</si>
  <si>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</si>
  <si>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</si>
  <si>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</si>
  <si>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</si>
  <si>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</si>
  <si>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</si>
  <si>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</si>
  <si>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</si>
  <si>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</si>
  <si>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</si>
  <si>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</si>
  <si>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</si>
  <si>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</si>
  <si>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</si>
  <si>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</si>
  <si>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</si>
  <si>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</si>
  <si>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</si>
  <si>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</si>
  <si>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</si>
  <si>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</si>
  <si>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</si>
  <si>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</si>
  <si>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</si>
  <si>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</si>
  <si>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</si>
  <si>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</si>
  <si>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</si>
  <si>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</si>
  <si>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</si>
  <si>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</si>
  <si>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</si>
  <si>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</si>
  <si>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</si>
  <si>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</si>
  <si>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</si>
  <si>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</si>
  <si>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</si>
  <si>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</si>
  <si>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</si>
  <si>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</si>
  <si>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</si>
  <si>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</si>
  <si>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</si>
  <si>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</si>
  <si>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</si>
  <si>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</si>
  <si>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</si>
  <si>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</si>
  <si>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</si>
  <si>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</si>
  <si>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</si>
  <si>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</si>
  <si>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</si>
  <si>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</si>
  <si>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</si>
  <si>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</si>
  <si>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</si>
  <si>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</si>
  <si>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</si>
  <si>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</si>
  <si>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</si>
  <si>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</si>
  <si>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</si>
  <si>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</si>
  <si>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</si>
  <si>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</si>
  <si>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</si>
  <si>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</si>
  <si>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</si>
  <si>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</si>
  <si>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</si>
  <si>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</si>
  <si>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</si>
  <si>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</si>
  <si>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</si>
  <si>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</si>
  <si>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</si>
  <si>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</si>
  <si>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</si>
  <si>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</si>
  <si>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</si>
  <si>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</si>
  <si>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</si>
  <si>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</si>
  <si>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</si>
  <si>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</si>
  <si>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</si>
  <si>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</si>
  <si>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</si>
  <si>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</si>
  <si>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</si>
  <si>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</si>
  <si>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</si>
  <si>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</si>
  <si>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</si>
  <si>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</si>
  <si>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</si>
  <si>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</si>
  <si>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</si>
  <si>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</si>
  <si>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</si>
  <si>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</si>
  <si>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</si>
  <si>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</si>
  <si>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</si>
  <si>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</si>
  <si>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</si>
  <si>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</si>
  <si>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</si>
  <si>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</si>
  <si>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</si>
  <si>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</si>
  <si>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</si>
  <si>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</si>
  <si>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</si>
  <si>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</si>
  <si>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</si>
  <si>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</si>
  <si>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</si>
  <si>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</si>
  <si>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</si>
  <si>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</si>
  <si>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</si>
  <si>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</si>
  <si>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</si>
  <si>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</si>
  <si>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</si>
  <si>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</si>
  <si>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</si>
  <si>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</si>
  <si>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</si>
  <si>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</si>
  <si>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</si>
  <si>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</si>
  <si>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</si>
  <si>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</si>
  <si>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</si>
  <si>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</si>
  <si>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</si>
  <si>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</si>
  <si>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</si>
  <si>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</si>
  <si>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</si>
  <si>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</si>
  <si>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</si>
  <si>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</si>
  <si>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</si>
  <si>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</si>
  <si>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</si>
  <si>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</si>
  <si>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</si>
  <si>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</si>
  <si>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</si>
  <si>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</si>
  <si>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</si>
  <si>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</si>
  <si>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</si>
  <si>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</si>
  <si>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</si>
  <si>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</si>
  <si>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</si>
  <si>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</si>
  <si>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</si>
  <si>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</si>
  <si>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</si>
  <si>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</si>
  <si>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</si>
  <si>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</si>
  <si>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</si>
  <si>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</si>
  <si>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</si>
  <si>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</si>
  <si>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</si>
  <si>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</si>
  <si>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</si>
  <si>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</si>
  <si>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</si>
  <si>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</si>
  <si>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</si>
  <si>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</si>
  <si>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</si>
  <si>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</si>
  <si>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</si>
  <si>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</si>
  <si>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</si>
  <si>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</si>
  <si>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</si>
  <si>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</si>
  <si>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</si>
  <si>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</si>
  <si>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</si>
  <si>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</si>
  <si>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</si>
  <si>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</si>
  <si>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</si>
  <si>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</si>
  <si>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</si>
  <si>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</si>
  <si>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</si>
  <si>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</si>
  <si>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</si>
  <si>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</si>
  <si>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</si>
  <si>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</si>
  <si>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</si>
  <si>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</si>
  <si>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</si>
  <si>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</si>
  <si>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</si>
  <si>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</si>
  <si>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</si>
  <si>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</si>
  <si>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</si>
  <si>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</si>
  <si>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</si>
  <si>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</si>
  <si>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</si>
  <si>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</si>
  <si>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</si>
  <si>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</si>
  <si>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</si>
  <si>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</si>
  <si>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</si>
  <si>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</si>
  <si>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</si>
  <si>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</si>
  <si>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</si>
  <si>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</si>
  <si>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</si>
  <si>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</si>
  <si>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</si>
  <si>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</si>
  <si>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</si>
  <si>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</si>
  <si>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</si>
  <si>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</si>
  <si>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</si>
  <si>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</si>
  <si>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</si>
  <si>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</si>
  <si>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</si>
  <si>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</si>
  <si>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</si>
  <si>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</si>
  <si>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</si>
  <si>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</si>
  <si>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</si>
  <si>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</si>
  <si>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</si>
  <si>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</si>
  <si>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</si>
  <si>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</si>
  <si>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</si>
  <si>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</si>
  <si>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</si>
  <si>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</si>
  <si>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</si>
  <si>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</si>
  <si>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</si>
  <si>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</si>
  <si>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</si>
  <si>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</si>
  <si>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</si>
  <si>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</si>
  <si>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</si>
  <si>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</si>
  <si>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</si>
  <si>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</si>
  <si>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</si>
  <si>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</si>
  <si>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</si>
  <si>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</si>
  <si>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</si>
  <si>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</si>
  <si>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</si>
  <si>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</si>
  <si>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</si>
  <si>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</si>
  <si>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</si>
  <si>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</si>
  <si>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</si>
  <si>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</si>
  <si>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</si>
  <si>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</si>
  <si>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</si>
  <si>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</si>
  <si>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</si>
  <si>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</si>
  <si>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</si>
  <si>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</si>
  <si>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</si>
  <si>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</si>
  <si>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</si>
  <si>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</si>
  <si>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</si>
  <si>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</si>
  <si>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</si>
  <si>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</si>
  <si>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</si>
  <si>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</si>
  <si>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</si>
  <si>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</si>
  <si>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</si>
  <si>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</si>
  <si>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</si>
  <si>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</si>
  <si>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</si>
  <si>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</si>
  <si>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</si>
  <si>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</si>
  <si>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</si>
  <si>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</si>
  <si>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</si>
  <si>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</si>
  <si>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</si>
  <si>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</si>
  <si>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</si>
  <si>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</si>
  <si>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</si>
  <si>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</si>
  <si>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</si>
  <si>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</si>
  <si>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</si>
  <si>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</si>
  <si>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</si>
  <si>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</si>
  <si>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</si>
  <si>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</si>
  <si>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</si>
  <si>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</si>
  <si>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</si>
  <si>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</si>
  <si>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</si>
  <si>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</si>
  <si>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</si>
  <si>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</si>
  <si>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</si>
  <si>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</si>
  <si>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</si>
  <si>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</si>
  <si>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</si>
  <si>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</si>
  <si>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</si>
  <si>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</si>
  <si>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</si>
  <si>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</si>
  <si>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</si>
  <si>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</si>
  <si>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</si>
  <si>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</si>
  <si>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</si>
  <si>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</si>
  <si>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</si>
  <si>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</si>
  <si>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</si>
  <si>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</si>
  <si>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</si>
  <si>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</si>
  <si>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</si>
  <si>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</si>
  <si>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</si>
  <si>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</si>
  <si>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</si>
  <si>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</si>
  <si>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</si>
  <si>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</si>
  <si>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</si>
  <si>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</si>
  <si>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</si>
  <si>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</si>
  <si>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</si>
  <si>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</si>
  <si>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</si>
  <si>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</si>
  <si>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</si>
  <si>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</si>
  <si>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</si>
  <si>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</si>
  <si>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</si>
  <si>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</si>
  <si>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</si>
  <si>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</si>
  <si>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</si>
  <si>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</si>
  <si>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</si>
  <si>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</si>
  <si>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</si>
  <si>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</si>
  <si>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</si>
  <si>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</si>
  <si>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</si>
  <si>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</si>
  <si>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</si>
  <si>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</si>
  <si>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</si>
  <si>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</si>
  <si>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</si>
  <si>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</si>
  <si>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</si>
  <si>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</si>
  <si>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</si>
  <si>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</si>
  <si>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</si>
  <si>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</si>
  <si>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</si>
  <si>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</si>
  <si>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</si>
  <si>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</si>
  <si>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</si>
  <si>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</si>
  <si>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</si>
  <si>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</si>
  <si>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</si>
  <si>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</si>
  <si>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</si>
  <si>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</si>
  <si>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</si>
  <si>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</si>
  <si>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</si>
  <si>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</si>
  <si>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</si>
  <si>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</si>
  <si>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</si>
  <si>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</si>
  <si>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</si>
  <si>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</si>
  <si>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</si>
  <si>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</si>
  <si>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</si>
  <si>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</si>
  <si>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</si>
  <si>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</si>
  <si>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</si>
  <si>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</si>
  <si>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</si>
  <si>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</si>
  <si>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</si>
  <si>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</si>
  <si>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</si>
  <si>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</si>
  <si>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</si>
  <si>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</si>
  <si>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</si>
  <si>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</si>
  <si>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</si>
  <si>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</si>
  <si>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</si>
  <si>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</si>
  <si>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</si>
  <si>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</si>
  <si>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</si>
  <si>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</si>
  <si>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</si>
  <si>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</si>
  <si>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</si>
  <si>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</si>
  <si>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</si>
  <si>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</si>
  <si>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</si>
  <si>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</si>
  <si>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</si>
  <si>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</si>
  <si>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</si>
  <si>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</si>
  <si>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</si>
  <si>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</si>
  <si>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</si>
  <si>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</si>
  <si>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</si>
  <si>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</si>
  <si>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</si>
  <si>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</si>
  <si>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</si>
  <si>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</si>
  <si>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</si>
  <si>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</si>
  <si>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</si>
  <si>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</si>
  <si>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</si>
  <si>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</si>
  <si>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</si>
  <si>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</si>
  <si>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</si>
  <si>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</si>
  <si>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</si>
  <si>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</si>
  <si>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</si>
  <si>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</si>
  <si>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</si>
  <si>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</si>
  <si>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</si>
  <si>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</si>
  <si>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</si>
  <si>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</si>
  <si>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</si>
  <si>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</si>
  <si>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</si>
  <si>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</si>
  <si>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</si>
  <si>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</si>
  <si>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</si>
  <si>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</si>
  <si>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</si>
  <si>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</si>
  <si>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</si>
  <si>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</si>
  <si>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</si>
  <si>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</si>
  <si>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</si>
  <si>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</si>
  <si>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</si>
  <si>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</si>
  <si>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</si>
  <si>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</si>
  <si>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</si>
  <si>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</si>
  <si>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</si>
  <si>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</si>
  <si>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</si>
  <si>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</si>
  <si>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</si>
  <si>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</si>
  <si>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</si>
  <si>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</si>
  <si>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</si>
  <si>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</si>
  <si>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</si>
  <si>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</si>
  <si>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</si>
  <si>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</si>
  <si>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</si>
  <si>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</si>
  <si>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</si>
  <si>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</si>
  <si>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</si>
  <si>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</si>
  <si>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</si>
  <si>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</si>
  <si>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</si>
  <si>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</si>
  <si>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</si>
  <si>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</si>
  <si>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</si>
  <si>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</si>
  <si>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</si>
  <si>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</si>
  <si>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</si>
  <si>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</si>
  <si>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</si>
  <si>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</si>
  <si>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</si>
  <si>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</si>
  <si>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</si>
  <si>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</si>
  <si>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</si>
  <si>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</si>
  <si>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</si>
  <si>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</si>
  <si>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</si>
  <si>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</si>
  <si>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</si>
  <si>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</si>
  <si>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</si>
  <si>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</si>
  <si>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</si>
  <si>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</si>
  <si>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</si>
  <si>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</si>
  <si>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</si>
  <si>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</si>
  <si>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</si>
  <si>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</si>
  <si>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</si>
  <si>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</si>
  <si>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</si>
  <si>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</si>
  <si>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</si>
  <si>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</si>
  <si>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</si>
  <si>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</si>
  <si>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</si>
  <si>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</si>
  <si>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</si>
  <si>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</si>
  <si>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</si>
  <si>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</si>
  <si>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</si>
  <si>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</si>
  <si>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</si>
  <si>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</si>
  <si>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</si>
  <si>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</si>
  <si>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</si>
  <si>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</si>
  <si>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</si>
  <si>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</si>
  <si>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</si>
  <si>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</si>
  <si>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</si>
  <si>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</si>
  <si>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</si>
  <si>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</si>
  <si>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</si>
  <si>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</si>
  <si>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</si>
  <si>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</si>
  <si>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</si>
  <si>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</si>
  <si>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</si>
  <si>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</si>
  <si>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</si>
  <si>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</si>
  <si>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</si>
  <si>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</si>
  <si>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</si>
  <si>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</si>
  <si>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</si>
  <si>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</si>
  <si>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</si>
  <si>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</si>
  <si>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</si>
  <si>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</si>
  <si>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</si>
  <si>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</si>
  <si>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</si>
  <si>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</si>
  <si>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</si>
  <si>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</si>
  <si>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</si>
  <si>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</si>
  <si>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</si>
  <si>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</si>
  <si>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</si>
  <si>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</si>
  <si>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</si>
  <si>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</si>
  <si>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</si>
  <si>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</si>
  <si>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</si>
  <si>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</si>
  <si>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</si>
  <si>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</si>
  <si>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</si>
  <si>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</si>
  <si>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</si>
  <si>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</si>
  <si>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</si>
  <si>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</si>
  <si>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</si>
  <si>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</si>
  <si>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</si>
  <si>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</si>
  <si>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</si>
  <si>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</si>
  <si>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</si>
  <si>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</si>
  <si>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</si>
  <si>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</si>
  <si>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</si>
  <si>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</si>
  <si>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</si>
  <si>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</si>
  <si>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</si>
  <si>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</si>
  <si>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</si>
  <si>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</si>
  <si>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</si>
  <si>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</si>
  <si>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</si>
  <si>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</si>
  <si>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</si>
  <si>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</si>
  <si>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</si>
  <si>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</si>
  <si>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</si>
  <si>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</si>
  <si>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</si>
  <si>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</si>
  <si>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</si>
  <si>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</si>
  <si>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</si>
  <si>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</si>
  <si>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</si>
  <si>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</si>
  <si>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</si>
  <si>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</si>
  <si>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</si>
  <si>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</si>
  <si>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</si>
  <si>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</si>
  <si>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</si>
  <si>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</si>
  <si>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</si>
  <si>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</si>
  <si>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</si>
  <si>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</si>
  <si>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</si>
  <si>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</si>
  <si>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</si>
  <si>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</si>
  <si>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</si>
  <si>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</si>
  <si>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</si>
  <si>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</si>
  <si>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</si>
  <si>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</si>
  <si>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</si>
  <si>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</si>
  <si>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</si>
  <si>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</si>
  <si>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</si>
  <si>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</si>
  <si>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</si>
  <si>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</si>
  <si>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</si>
  <si>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</si>
  <si>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</si>
  <si>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</si>
  <si>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</si>
  <si>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</si>
  <si>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</si>
  <si>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</si>
  <si>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</si>
  <si>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</si>
  <si>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</si>
  <si>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</si>
  <si>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</si>
  <si>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</si>
  <si>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</si>
  <si>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</si>
  <si>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</si>
  <si>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</si>
  <si>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</si>
  <si>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</si>
  <si>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</si>
  <si>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</si>
  <si>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</si>
  <si>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</si>
  <si>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</si>
  <si>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</si>
  <si>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</si>
  <si>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</si>
  <si>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</si>
  <si>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</si>
  <si>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</si>
  <si>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</si>
  <si>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</si>
  <si>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</si>
  <si>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</si>
  <si>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</si>
  <si>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</si>
  <si>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</si>
  <si>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</si>
  <si>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</si>
  <si>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</si>
  <si>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</si>
  <si>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</si>
  <si>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</si>
  <si>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</si>
  <si>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</si>
  <si>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</si>
  <si>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</si>
  <si>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</si>
  <si>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</si>
  <si>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</si>
  <si>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</si>
  <si>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</si>
  <si>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</si>
  <si>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</si>
  <si>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</si>
  <si>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</si>
  <si>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</si>
  <si>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</si>
  <si>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</si>
  <si>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</si>
  <si>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</si>
  <si>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</si>
  <si>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</si>
  <si>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</si>
  <si>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</si>
  <si>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</si>
  <si>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</si>
  <si>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</si>
  <si>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</si>
  <si>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</si>
  <si>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</si>
  <si>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</si>
  <si>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</si>
  <si>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</si>
  <si>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</si>
  <si>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</si>
  <si>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</si>
  <si>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</si>
  <si>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</si>
  <si>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</si>
  <si>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</si>
  <si>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</si>
  <si>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</si>
  <si>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</si>
  <si>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</si>
  <si>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</si>
  <si>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</si>
  <si>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</si>
  <si>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</si>
  <si>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</si>
  <si>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</si>
  <si>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</si>
  <si>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</si>
  <si>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</si>
  <si>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</si>
  <si>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</si>
  <si>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</si>
  <si>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</si>
  <si>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</si>
  <si>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</si>
  <si>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</si>
  <si>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</si>
  <si>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</si>
  <si>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</si>
  <si>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</si>
  <si>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</si>
  <si>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</si>
  <si>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</si>
  <si>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</si>
  <si>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</si>
  <si>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</si>
  <si>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</si>
  <si>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</si>
  <si>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</si>
  <si>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</si>
  <si>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</si>
  <si>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</si>
  <si>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</si>
  <si>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</si>
  <si>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</si>
  <si>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</si>
  <si>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</si>
  <si>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</si>
  <si>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</si>
  <si>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</si>
  <si>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</si>
  <si>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</si>
  <si>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</si>
  <si>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</si>
  <si>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</si>
  <si>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</si>
  <si>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</si>
  <si>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</si>
  <si>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</si>
  <si>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</si>
  <si>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</si>
  <si>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</si>
  <si>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</si>
  <si>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</si>
  <si>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</si>
  <si>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</si>
  <si>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</si>
  <si>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</si>
  <si>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</si>
  <si>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</si>
  <si>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</si>
  <si>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</si>
  <si>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</si>
  <si>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</si>
  <si>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</si>
  <si>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</si>
  <si>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</si>
  <si>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</si>
  <si>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</si>
  <si>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</si>
  <si>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</si>
  <si>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</si>
  <si>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</si>
  <si>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</si>
  <si>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</si>
  <si>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</si>
  <si>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</si>
  <si>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</si>
  <si>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</si>
  <si>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</si>
  <si>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</si>
  <si>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</si>
  <si>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</si>
  <si>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</si>
  <si>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</si>
  <si>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</si>
  <si>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</si>
  <si>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</si>
  <si>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</si>
  <si>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</si>
  <si>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</si>
  <si>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</si>
  <si>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</si>
  <si>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</si>
  <si>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</si>
  <si>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</si>
  <si>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</si>
  <si>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</si>
  <si>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</si>
  <si>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</si>
  <si>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</si>
  <si>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</si>
  <si>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</si>
  <si>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</si>
  <si>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</si>
  <si>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</si>
  <si>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</si>
  <si>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</si>
  <si>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</si>
  <si>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</si>
  <si>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</si>
  <si>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</si>
  <si>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</si>
  <si>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</si>
  <si>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</si>
  <si>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</si>
  <si>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</si>
  <si>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</si>
  <si>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</si>
  <si>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</si>
  <si>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</si>
  <si>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</si>
  <si>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</si>
  <si>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</si>
  <si>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</si>
  <si>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</si>
  <si>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</si>
  <si>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</si>
  <si>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</si>
  <si>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</si>
  <si>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</si>
  <si>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</si>
  <si>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</si>
  <si>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</si>
  <si>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</si>
  <si>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</si>
  <si>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</si>
  <si>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</si>
  <si>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</si>
  <si>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</si>
  <si>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</si>
  <si>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</si>
  <si>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</si>
  <si>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</si>
  <si>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</si>
  <si>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</si>
  <si>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</si>
  <si>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</si>
  <si>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</si>
  <si>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</si>
  <si>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</si>
  <si>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</si>
  <si>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</si>
  <si>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</si>
  <si>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</si>
  <si>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</si>
  <si>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</si>
  <si>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</si>
  <si>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</si>
  <si>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</si>
  <si>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</si>
  <si>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</si>
  <si>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</si>
  <si>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</si>
  <si>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</si>
  <si>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</si>
  <si>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</si>
  <si>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</si>
  <si>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</si>
  <si>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</si>
  <si>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</si>
  <si>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</si>
  <si>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</si>
  <si>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</si>
  <si>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</si>
  <si>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</si>
  <si>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</si>
  <si>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</si>
  <si>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</si>
  <si>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</si>
  <si>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</si>
  <si>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</si>
  <si>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</si>
  <si>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</si>
  <si>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</si>
  <si>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</si>
  <si>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</si>
  <si>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</si>
  <si>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</si>
  <si>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</si>
  <si>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</si>
  <si>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</si>
  <si>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</si>
  <si>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</si>
  <si>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</si>
  <si>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</si>
  <si>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</si>
  <si>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</si>
  <si>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</si>
  <si>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</si>
  <si>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</si>
  <si>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</si>
  <si>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</si>
  <si>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</si>
  <si>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</si>
  <si>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</si>
  <si>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</si>
  <si>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</si>
  <si>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</si>
  <si>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</si>
  <si>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</si>
  <si>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</si>
  <si>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</si>
  <si>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</si>
  <si>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</si>
  <si>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</si>
  <si>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</si>
  <si>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</si>
  <si>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</si>
  <si>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</si>
  <si>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</si>
  <si>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</si>
  <si>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</si>
  <si>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</si>
  <si>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</si>
  <si>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</si>
  <si>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</si>
  <si>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</si>
  <si>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</si>
  <si>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</si>
  <si>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</si>
  <si>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</si>
  <si>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</si>
  <si>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</si>
  <si>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</si>
  <si>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</si>
  <si>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</si>
  <si>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</si>
  <si>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</si>
  <si>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</si>
  <si>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</si>
  <si>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</si>
  <si>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</si>
  <si>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</si>
  <si>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</si>
  <si>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</si>
  <si>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</si>
  <si>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</si>
  <si>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</si>
  <si>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</si>
  <si>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</si>
  <si>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</si>
  <si>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</si>
  <si>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</si>
  <si>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</si>
  <si>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</si>
  <si>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</si>
  <si>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</si>
  <si>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</si>
  <si>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</si>
  <si>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</si>
  <si>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</si>
  <si>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</si>
  <si>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</si>
  <si>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</si>
  <si>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</si>
  <si>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</si>
  <si>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</si>
  <si>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</si>
  <si>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</si>
  <si>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</si>
  <si>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</si>
  <si>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</si>
  <si>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</si>
  <si>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</si>
  <si>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</si>
  <si>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</si>
  <si>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</si>
  <si>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</si>
  <si>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</si>
  <si>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</si>
  <si>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</si>
  <si>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</si>
  <si>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</si>
  <si>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</si>
  <si>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</si>
  <si>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</si>
  <si>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</si>
  <si>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</si>
  <si>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</si>
  <si>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</si>
  <si>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</si>
  <si>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</si>
  <si>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</si>
  <si>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</si>
  <si>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</si>
  <si>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</si>
  <si>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</si>
  <si>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</si>
  <si>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</si>
  <si>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</si>
  <si>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</si>
  <si>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</si>
  <si>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</si>
  <si>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</si>
  <si>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</si>
  <si>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</si>
  <si>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</si>
  <si>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</si>
  <si>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</si>
  <si>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</si>
  <si>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</si>
  <si>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</si>
  <si>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</si>
  <si>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</si>
  <si>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</si>
  <si>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</si>
  <si>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</si>
  <si>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</si>
  <si>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</si>
  <si>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</si>
  <si>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</si>
  <si>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</si>
  <si>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</si>
  <si>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</si>
  <si>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</si>
  <si>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</si>
  <si>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</si>
  <si>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</si>
  <si>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</si>
  <si>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</si>
  <si>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</si>
  <si>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</si>
  <si>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</si>
  <si>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</si>
  <si>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</si>
  <si>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</si>
  <si>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</si>
  <si>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</si>
  <si>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</si>
  <si>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</si>
  <si>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</si>
  <si>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</si>
  <si>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</si>
  <si>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</si>
  <si>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</si>
  <si>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</si>
  <si>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</si>
  <si>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</si>
  <si>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</si>
  <si>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</si>
  <si>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</si>
  <si>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</si>
  <si>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</si>
  <si>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</si>
  <si>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</si>
  <si>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</si>
  <si>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</si>
  <si>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</si>
  <si>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</si>
  <si>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</si>
  <si>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</si>
  <si>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</si>
  <si>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</si>
  <si>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</si>
  <si>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</si>
  <si>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</si>
  <si>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</si>
  <si>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</si>
  <si>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</si>
  <si>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</si>
  <si>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</si>
  <si>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</si>
  <si>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</si>
  <si>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</si>
  <si>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</si>
  <si>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</si>
  <si>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</si>
  <si>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</si>
  <si>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</si>
  <si>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</si>
  <si>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</si>
  <si>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</si>
  <si>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</si>
  <si>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</si>
  <si>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</si>
  <si>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</si>
  <si>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</si>
  <si>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</si>
  <si>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</si>
  <si>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</si>
  <si>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</si>
  <si>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</si>
  <si>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</si>
  <si>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</si>
  <si>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</si>
  <si>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</si>
  <si>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</si>
  <si>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</si>
  <si>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</si>
  <si>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</si>
  <si>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</si>
  <si>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</si>
  <si>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</si>
  <si>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</si>
  <si>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</si>
  <si>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</si>
  <si>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</si>
  <si>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</si>
  <si>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</si>
  <si>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</si>
  <si>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</si>
  <si>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</si>
  <si>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</si>
  <si>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</si>
  <si>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</si>
  <si>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</si>
  <si>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</si>
  <si>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</si>
  <si>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</si>
  <si>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</si>
  <si>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</si>
  <si>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</si>
  <si>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</si>
  <si>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</si>
  <si>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</si>
  <si>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</si>
  <si>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</si>
  <si>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</si>
  <si>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</si>
  <si>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</si>
  <si>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</si>
  <si>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</si>
  <si>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</si>
  <si>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</si>
  <si>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</si>
  <si>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</si>
  <si>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</si>
  <si>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</si>
  <si>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</si>
  <si>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</si>
  <si>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</si>
  <si>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</si>
  <si>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</si>
  <si>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</si>
  <si>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</si>
  <si>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</si>
  <si>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</si>
  <si>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</si>
  <si>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</si>
  <si>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</si>
  <si>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</si>
  <si>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</si>
  <si>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</si>
  <si>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</si>
  <si>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</si>
  <si>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</si>
  <si>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</si>
  <si>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</si>
  <si>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</si>
  <si>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</si>
  <si>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</si>
  <si>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</si>
  <si>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</si>
  <si>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</si>
  <si>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</si>
  <si>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</si>
  <si>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</si>
  <si>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</si>
  <si>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</si>
  <si>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</si>
  <si>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</si>
  <si>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</si>
  <si>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</si>
  <si>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</si>
  <si>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</si>
  <si>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</si>
  <si>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</si>
  <si>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</si>
  <si>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</si>
  <si>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</si>
  <si>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</si>
  <si>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</si>
  <si>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</si>
  <si>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</si>
  <si>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</si>
  <si>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</si>
  <si>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</si>
  <si>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</si>
  <si>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</si>
  <si>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</si>
  <si>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</si>
  <si>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</si>
  <si>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</si>
  <si>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</si>
  <si>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</si>
  <si>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</si>
  <si>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</si>
  <si>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</si>
  <si>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</si>
  <si>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</si>
  <si>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</si>
  <si>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</si>
  <si>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</si>
  <si>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</si>
  <si>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</si>
  <si>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</si>
  <si>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</si>
  <si>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</si>
  <si>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</si>
  <si>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</si>
  <si>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</si>
  <si>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</si>
  <si>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</si>
  <si>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</si>
  <si>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</si>
  <si>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</si>
  <si>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</si>
  <si>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</si>
  <si>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</si>
  <si>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</si>
  <si>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</si>
  <si>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</si>
  <si>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</si>
  <si>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</si>
  <si>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</si>
  <si>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</si>
  <si>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</si>
  <si>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</si>
  <si>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</si>
  <si>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</si>
  <si>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</si>
  <si>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</si>
  <si>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</si>
  <si>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</si>
  <si>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</si>
  <si>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</si>
  <si>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</si>
  <si>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</si>
  <si>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</si>
  <si>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</si>
  <si>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</si>
  <si>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</si>
  <si>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</si>
  <si>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</si>
  <si>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</si>
  <si>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</si>
  <si>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</si>
  <si>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</si>
  <si>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</si>
  <si>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</si>
  <si>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</si>
  <si>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</si>
  <si>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</si>
  <si>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</si>
  <si>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</si>
  <si>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</si>
  <si>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</si>
  <si>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</si>
  <si>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</si>
  <si>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</si>
  <si>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</si>
  <si>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</si>
  <si>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</si>
  <si>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</si>
  <si>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</si>
  <si>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</si>
  <si>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</si>
  <si>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</si>
  <si>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</si>
  <si>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</si>
  <si>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</si>
  <si>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</si>
  <si>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</si>
  <si>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</si>
  <si>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</si>
  <si>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</si>
  <si>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</si>
  <si>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</si>
  <si>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</si>
  <si>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</si>
  <si>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</si>
  <si>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</si>
  <si>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</si>
  <si>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</si>
  <si>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</si>
  <si>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</si>
  <si>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</si>
  <si>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</si>
  <si>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</si>
  <si>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</si>
  <si>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</si>
  <si>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</si>
  <si>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</si>
  <si>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</si>
  <si>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</si>
  <si>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</si>
  <si>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</si>
  <si>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</si>
  <si>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</si>
  <si>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</si>
  <si>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</si>
  <si>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</si>
  <si>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</si>
  <si>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</si>
  <si>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</si>
  <si>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</si>
  <si>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</si>
  <si>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</si>
  <si>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</si>
  <si>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</si>
  <si>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</si>
  <si>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</si>
  <si>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</si>
  <si>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</si>
  <si>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</si>
  <si>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</si>
  <si>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</si>
  <si>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</si>
  <si>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</si>
  <si>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</si>
  <si>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</si>
  <si>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</si>
  <si>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</si>
  <si>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</si>
  <si>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</si>
  <si>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</si>
  <si>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</si>
  <si>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</si>
  <si>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</si>
  <si>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</si>
  <si>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</si>
  <si>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</si>
  <si>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</si>
  <si>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</si>
  <si>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</si>
  <si>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</si>
  <si>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</si>
  <si>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</si>
  <si>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</si>
  <si>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</si>
  <si>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</si>
  <si>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</si>
  <si>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</si>
  <si>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</si>
  <si>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</si>
  <si>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</si>
  <si>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</si>
  <si>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</si>
  <si>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</si>
  <si>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</si>
  <si>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</si>
  <si>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</si>
  <si>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</si>
  <si>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</si>
  <si>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</si>
  <si>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</si>
  <si>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</si>
  <si>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</si>
  <si>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</si>
  <si>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</si>
  <si>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</si>
  <si>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</si>
  <si>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</si>
  <si>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</si>
  <si>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</si>
  <si>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</si>
  <si>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</si>
  <si>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</si>
  <si>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</si>
  <si>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</si>
  <si>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</si>
  <si>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</si>
  <si>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</si>
  <si>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</si>
  <si>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</si>
  <si>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</si>
  <si>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</si>
  <si>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</si>
  <si>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</si>
  <si>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</si>
  <si>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</si>
  <si>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</si>
  <si>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</si>
  <si>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</si>
  <si>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</si>
  <si>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</si>
  <si>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</si>
  <si>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</si>
  <si>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</si>
  <si>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</si>
  <si>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</si>
  <si>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</si>
  <si>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</si>
  <si>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</si>
  <si>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</si>
  <si>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</si>
  <si>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</si>
  <si>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</si>
  <si>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</si>
  <si>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</si>
  <si>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</si>
  <si>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</si>
  <si>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</si>
  <si>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</si>
  <si>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</si>
  <si>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</si>
  <si>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</si>
  <si>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</si>
  <si>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</si>
  <si>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</si>
  <si>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</si>
  <si>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</si>
  <si>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</si>
  <si>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</si>
  <si>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</si>
  <si>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</si>
  <si>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</si>
  <si>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</si>
  <si>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</si>
  <si>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</si>
  <si>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</si>
  <si>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</si>
  <si>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</si>
  <si>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</si>
  <si>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</si>
  <si>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</si>
  <si>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</si>
  <si>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</si>
  <si>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</si>
  <si>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</si>
  <si>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</si>
  <si>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</si>
  <si>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</si>
  <si>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</si>
  <si>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</si>
  <si>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</si>
  <si>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</si>
  <si>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</si>
  <si>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</si>
  <si>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</si>
  <si>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</si>
  <si>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</si>
  <si>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</si>
  <si>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</si>
  <si>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</si>
  <si>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</si>
  <si>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</si>
  <si>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</si>
  <si>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</si>
  <si>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</si>
  <si>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</si>
  <si>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</si>
  <si>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</si>
  <si>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</si>
  <si>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</si>
  <si>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</si>
  <si>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</si>
  <si>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</si>
  <si>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</si>
  <si>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</si>
  <si>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</si>
  <si>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</si>
  <si>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</si>
  <si>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</si>
  <si>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</si>
  <si>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</si>
  <si>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</si>
  <si>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</si>
  <si>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</si>
  <si>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</si>
  <si>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</si>
  <si>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</si>
  <si>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</si>
  <si>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</si>
  <si>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</si>
  <si>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</si>
  <si>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</si>
  <si>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</si>
  <si>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</si>
  <si>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</si>
  <si>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</si>
  <si>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</si>
  <si>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</si>
  <si>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</si>
  <si>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</si>
  <si>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</si>
  <si>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</si>
  <si>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</si>
  <si>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</si>
  <si>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</si>
  <si>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</si>
  <si>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</si>
  <si>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</si>
  <si>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</si>
  <si>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</si>
  <si>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</si>
  <si>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</si>
  <si>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</si>
  <si>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</si>
  <si>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</si>
  <si>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</si>
  <si>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</si>
  <si>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</si>
  <si>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</si>
  <si>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</si>
  <si>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</si>
  <si>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</si>
  <si>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</si>
  <si>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</si>
  <si>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</si>
  <si>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</si>
  <si>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</si>
  <si>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</si>
  <si>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</si>
  <si>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</si>
  <si>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</si>
  <si>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</si>
  <si>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</si>
  <si>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</si>
  <si>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</si>
  <si>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</si>
  <si>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</si>
  <si>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</si>
  <si>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</si>
  <si>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</si>
  <si>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</si>
  <si>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</si>
  <si>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</si>
  <si>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</si>
  <si>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</si>
  <si>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</si>
  <si>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</si>
  <si>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</si>
  <si>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</si>
  <si>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</si>
  <si>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</si>
  <si>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</si>
  <si>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</si>
  <si>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</si>
  <si>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</si>
  <si>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</si>
  <si>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</si>
  <si>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</si>
  <si>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</si>
  <si>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</si>
  <si>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</si>
  <si>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</si>
  <si>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</si>
  <si>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</si>
  <si>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</si>
  <si>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</si>
  <si>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</si>
  <si>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</si>
  <si>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</si>
  <si>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</si>
  <si>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</si>
  <si>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</si>
  <si>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</si>
  <si>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</si>
  <si>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</si>
  <si>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</si>
  <si>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</si>
  <si>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</si>
  <si>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</si>
  <si>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</si>
  <si>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</si>
  <si>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</si>
  <si>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</si>
  <si>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</si>
  <si>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</si>
  <si>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</si>
  <si>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</si>
  <si>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</si>
  <si>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</si>
  <si>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</si>
  <si>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</si>
  <si>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</si>
  <si>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</si>
  <si>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</si>
  <si>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</si>
  <si>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</si>
  <si>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</si>
  <si>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</si>
  <si>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</si>
  <si>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</si>
  <si>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</si>
  <si>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</si>
  <si>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</si>
  <si>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</si>
  <si>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</si>
  <si>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</si>
  <si>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</si>
  <si>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</si>
  <si>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</si>
  <si>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</si>
  <si>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</si>
  <si>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</si>
  <si>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</si>
  <si>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</si>
  <si>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</si>
  <si>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</si>
  <si>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</si>
  <si>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</si>
  <si>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</si>
  <si>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</si>
  <si>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</si>
  <si>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</si>
  <si>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</si>
  <si>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</si>
  <si>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</si>
  <si>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</si>
  <si>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</si>
  <si>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</si>
  <si>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</si>
  <si>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</si>
  <si>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</si>
  <si>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</si>
  <si>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</si>
  <si>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</si>
  <si>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</si>
  <si>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</si>
  <si>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</si>
  <si>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</si>
  <si>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</si>
  <si>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</si>
  <si>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</si>
  <si>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</si>
  <si>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</si>
  <si>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</si>
  <si>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</si>
  <si>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</si>
  <si>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</si>
  <si>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</si>
  <si>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</si>
  <si>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</si>
  <si>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</si>
  <si>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</si>
  <si>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</si>
  <si>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</si>
  <si>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</si>
  <si>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</si>
  <si>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</si>
  <si>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</si>
  <si>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</si>
  <si>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</si>
  <si>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</si>
  <si>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</si>
  <si>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</si>
  <si>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</si>
  <si>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</si>
  <si>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</si>
  <si>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</si>
  <si>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</si>
  <si>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</si>
  <si>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</si>
  <si>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</si>
  <si>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</si>
  <si>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</si>
  <si>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</si>
  <si>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</si>
  <si>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</si>
  <si>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</si>
  <si>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</si>
  <si>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</si>
  <si>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</si>
  <si>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</si>
  <si>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</si>
  <si>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</si>
  <si>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</si>
  <si>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</si>
  <si>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</si>
  <si>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</si>
  <si>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</si>
  <si>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</si>
  <si>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</si>
  <si>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</si>
  <si>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</si>
  <si>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</si>
  <si>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</si>
  <si>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</si>
  <si>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</si>
  <si>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</si>
  <si>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</si>
  <si>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</si>
  <si>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</si>
  <si>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</si>
  <si>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</si>
  <si>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</si>
  <si>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</si>
  <si>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</si>
  <si>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</si>
  <si>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</si>
  <si>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</si>
  <si>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</si>
  <si>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</si>
  <si>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</si>
  <si>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</si>
  <si>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</si>
  <si>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</si>
  <si>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</si>
  <si>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</si>
  <si>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</si>
  <si>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</si>
  <si>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</si>
  <si>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</si>
  <si>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</si>
  <si>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</si>
  <si>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</si>
  <si>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</si>
  <si>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</si>
  <si>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</si>
  <si>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</si>
  <si>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</si>
  <si>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</si>
  <si>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</si>
  <si>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</si>
  <si>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</si>
  <si>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</si>
  <si>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</si>
  <si>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</si>
  <si>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</si>
  <si>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</si>
  <si>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</si>
  <si>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</si>
  <si>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</si>
  <si>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</si>
  <si>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</si>
  <si>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</si>
  <si>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</si>
  <si>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</si>
  <si>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</si>
  <si>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</si>
  <si>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</si>
  <si>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</si>
  <si>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</si>
  <si>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</si>
  <si>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</si>
  <si>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</si>
  <si>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</si>
  <si>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</si>
  <si>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</si>
  <si>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</si>
  <si>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</si>
  <si>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</si>
  <si>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</si>
  <si>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</si>
  <si>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</si>
  <si>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</si>
  <si>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</si>
  <si>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</si>
  <si>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</si>
  <si>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</si>
  <si>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</si>
  <si>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</si>
  <si>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</si>
  <si>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</si>
  <si>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</si>
  <si>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</si>
  <si>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</si>
  <si>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</si>
  <si>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</si>
  <si>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</si>
  <si>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</si>
  <si>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</si>
  <si>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</si>
  <si>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</si>
  <si>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</si>
  <si>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</si>
  <si>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</si>
  <si>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</si>
  <si>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</si>
  <si>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</si>
  <si>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</si>
  <si>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</si>
  <si>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</si>
  <si>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</si>
  <si>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</si>
  <si>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</si>
  <si>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</si>
  <si>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</si>
  <si>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</si>
  <si>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</si>
  <si>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</si>
  <si>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</si>
  <si>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</si>
  <si>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</si>
  <si>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</si>
  <si>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</si>
  <si>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</si>
  <si>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</si>
  <si>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</si>
  <si>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</si>
  <si>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</si>
  <si>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</si>
  <si>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</si>
  <si>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</si>
  <si>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</si>
  <si>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</si>
  <si>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</si>
  <si>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</si>
  <si>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</si>
  <si>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</si>
  <si>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</si>
  <si>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</si>
  <si>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</si>
  <si>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</si>
  <si>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</si>
  <si>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</si>
  <si>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</si>
  <si>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</si>
  <si>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</si>
  <si>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</si>
  <si>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</si>
  <si>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</si>
  <si>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</si>
  <si>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</si>
  <si>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</si>
  <si>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</si>
  <si>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</si>
  <si>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</si>
  <si>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</si>
  <si>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</si>
  <si>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</si>
  <si>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</si>
  <si>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</si>
  <si>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</si>
  <si>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</si>
  <si>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</si>
  <si>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</si>
  <si>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</si>
  <si>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</si>
  <si>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</si>
  <si>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</si>
  <si>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</si>
  <si>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</si>
  <si>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</si>
  <si>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</si>
  <si>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</si>
  <si>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</si>
  <si>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</si>
  <si>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</si>
  <si>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</si>
  <si>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</si>
  <si>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</si>
  <si>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</si>
  <si>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</si>
  <si>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</si>
  <si>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</si>
  <si>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</si>
  <si>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</si>
  <si>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</si>
  <si>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</si>
  <si>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</si>
  <si>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</si>
  <si>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</si>
  <si>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</si>
  <si>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</si>
  <si>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</si>
  <si>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</si>
  <si>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</si>
  <si>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</si>
  <si>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</si>
  <si>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</si>
  <si>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</si>
  <si>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</si>
  <si>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</si>
  <si>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</si>
  <si>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</si>
  <si>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</si>
  <si>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</si>
  <si>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</si>
  <si>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</si>
  <si>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</si>
  <si>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</si>
  <si>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</si>
  <si>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</si>
  <si>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</si>
  <si>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</si>
  <si>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</si>
  <si>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</si>
  <si>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</si>
  <si>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</si>
  <si>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</si>
  <si>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</si>
  <si>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</si>
  <si>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</si>
  <si>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</si>
  <si>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</si>
  <si>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</si>
  <si>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</si>
  <si>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</si>
  <si>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</si>
  <si>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</si>
  <si>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</si>
  <si>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</si>
  <si>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</si>
  <si>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</si>
  <si>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</si>
  <si>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</si>
  <si>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</si>
  <si>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</si>
  <si>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</si>
  <si>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</si>
  <si>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</si>
  <si>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</si>
  <si>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</si>
  <si>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</si>
  <si>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</si>
  <si>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</si>
  <si>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</si>
  <si>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</si>
  <si>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</si>
  <si>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</si>
  <si>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</si>
  <si>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</si>
  <si>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</si>
  <si>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</si>
  <si>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</si>
  <si>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</si>
  <si>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</si>
  <si>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</si>
  <si>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</si>
  <si>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</si>
  <si>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</si>
  <si>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</si>
  <si>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</si>
  <si>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</si>
  <si>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</si>
  <si>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</si>
  <si>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</si>
  <si>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</si>
  <si>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</si>
  <si>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</si>
  <si>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</si>
  <si>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</si>
  <si>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</si>
  <si>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</si>
  <si>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</si>
  <si>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</si>
  <si>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</si>
  <si>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</si>
  <si>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</si>
  <si>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</si>
  <si>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</si>
  <si>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</si>
  <si>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</si>
  <si>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</si>
  <si>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</si>
  <si>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</si>
  <si>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</si>
  <si>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</si>
  <si>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</si>
  <si>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</si>
  <si>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</si>
  <si>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</si>
  <si>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</si>
  <si>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</si>
  <si>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</si>
  <si>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</si>
  <si>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</si>
  <si>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</si>
  <si>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</si>
  <si>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</si>
  <si>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</si>
  <si>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</si>
  <si>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</si>
  <si>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</si>
  <si>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</si>
  <si>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</si>
  <si>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</si>
  <si>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</si>
  <si>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</si>
  <si>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</si>
  <si>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</si>
  <si>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</si>
  <si>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</si>
  <si>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</si>
  <si>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</si>
  <si>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</si>
  <si>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</si>
  <si>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</si>
  <si>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</si>
  <si>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</si>
  <si>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</si>
  <si>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</si>
  <si>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</si>
  <si>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</si>
  <si>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</si>
  <si>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</si>
  <si>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</si>
  <si>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</si>
  <si>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</si>
  <si>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</si>
  <si>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</si>
  <si>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</si>
  <si>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</si>
  <si>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</si>
  <si>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</si>
  <si>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</si>
  <si>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</si>
  <si>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</si>
  <si>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</si>
  <si>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</si>
  <si>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</si>
  <si>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</si>
  <si>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</si>
  <si>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</si>
  <si>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</si>
  <si>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</si>
  <si>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</si>
  <si>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</si>
  <si>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</si>
  <si>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</si>
  <si>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</si>
  <si>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</si>
  <si>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</si>
  <si>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</si>
  <si>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</si>
  <si>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</si>
  <si>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</si>
  <si>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</si>
  <si>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</si>
  <si>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</si>
  <si>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</si>
  <si>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</si>
  <si>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</si>
  <si>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</si>
  <si>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</si>
  <si>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</si>
  <si>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</si>
  <si>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</si>
  <si>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</si>
  <si>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</si>
  <si>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</si>
  <si>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</si>
  <si>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</si>
  <si>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</si>
  <si>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</si>
  <si>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</si>
  <si>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</si>
  <si>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</si>
  <si>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</si>
  <si>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</si>
  <si>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</si>
  <si>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</si>
  <si>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</si>
  <si>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</si>
  <si>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</si>
  <si>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</si>
  <si>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</si>
  <si>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</si>
  <si>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</si>
  <si>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</si>
  <si>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</si>
  <si>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</si>
  <si>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</si>
  <si>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</si>
  <si>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</si>
  <si>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</si>
  <si>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</si>
  <si>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</si>
  <si>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</si>
  <si>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</si>
  <si>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</si>
  <si>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</si>
  <si>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</si>
  <si>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</si>
  <si>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</si>
  <si>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</si>
  <si>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</si>
  <si>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</si>
  <si>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</si>
  <si>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</si>
  <si>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</si>
  <si>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</si>
  <si>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</si>
  <si>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</si>
  <si>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</si>
  <si>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</si>
  <si>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</si>
  <si>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</si>
  <si>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</si>
  <si>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</si>
  <si>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</si>
  <si>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</si>
  <si>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</si>
  <si>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</si>
  <si>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</si>
  <si>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</si>
  <si>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</si>
  <si>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</si>
  <si>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</si>
  <si>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</si>
  <si>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</si>
  <si>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</si>
  <si>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</si>
  <si>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</si>
  <si>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</si>
  <si>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</si>
  <si>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</si>
  <si>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</si>
  <si>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</si>
  <si>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</si>
  <si>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</si>
  <si>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</si>
  <si>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</si>
  <si>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</si>
  <si>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</si>
  <si>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</si>
  <si>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</si>
  <si>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</si>
  <si>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</si>
  <si>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</si>
  <si>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</si>
  <si>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</si>
  <si>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</si>
  <si>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</si>
  <si>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</si>
  <si>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</si>
  <si>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</si>
  <si>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</si>
  <si>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</si>
  <si>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</si>
  <si>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</si>
  <si>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</si>
  <si>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</si>
  <si>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</si>
  <si>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</si>
  <si>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</si>
  <si>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</si>
  <si>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</si>
  <si>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</si>
  <si>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</si>
  <si>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</si>
  <si>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</si>
  <si>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</si>
  <si>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</si>
  <si>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</si>
  <si>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</si>
  <si>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</si>
  <si>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</si>
  <si>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</si>
  <si>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</si>
  <si>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</si>
  <si>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</si>
  <si>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</si>
  <si>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</si>
  <si>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</si>
  <si>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</si>
  <si>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</si>
  <si>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</si>
  <si>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</si>
  <si>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</si>
  <si>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</si>
  <si>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</si>
  <si>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</si>
  <si>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</si>
  <si>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</si>
  <si>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</si>
  <si>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</si>
  <si>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</si>
  <si>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</si>
  <si>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</si>
  <si>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</si>
  <si>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</si>
  <si>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</si>
  <si>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</si>
  <si>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</si>
  <si>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</si>
  <si>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</si>
  <si>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</si>
  <si>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</si>
  <si>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</si>
  <si>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</si>
  <si>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</si>
  <si>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</si>
  <si>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</si>
  <si>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</si>
  <si>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</si>
  <si>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</si>
  <si>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</si>
  <si>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</si>
  <si>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</si>
  <si>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</si>
  <si>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</si>
  <si>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</si>
  <si>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</si>
  <si>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</si>
  <si>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</si>
  <si>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</si>
  <si>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</si>
  <si>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</si>
  <si>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</si>
  <si>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</si>
  <si>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</si>
  <si>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</si>
  <si>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</si>
  <si>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</si>
  <si>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</si>
  <si>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</si>
  <si>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</si>
  <si>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</si>
  <si>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</si>
  <si>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</si>
  <si>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</si>
  <si>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</si>
  <si>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</si>
  <si>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</si>
  <si>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</si>
  <si>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</si>
  <si>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</si>
  <si>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</si>
  <si>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</si>
  <si>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</si>
  <si>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</si>
  <si>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</si>
  <si>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</si>
  <si>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</si>
  <si>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</si>
  <si>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</si>
  <si>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</si>
  <si>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</si>
  <si>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</si>
  <si>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</si>
  <si>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</si>
  <si>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</si>
  <si>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</si>
  <si>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</si>
  <si>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</si>
  <si>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</si>
  <si>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</si>
  <si>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</si>
  <si>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</si>
  <si>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</si>
  <si>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</si>
  <si>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</si>
  <si>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</si>
  <si>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</si>
  <si>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</si>
  <si>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</si>
  <si>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</si>
  <si>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</si>
  <si>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</si>
  <si>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</si>
  <si>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</si>
  <si>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</si>
  <si>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</si>
  <si>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</si>
  <si>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</si>
  <si>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</si>
  <si>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</si>
  <si>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</si>
  <si>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</si>
  <si>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</si>
  <si>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</si>
  <si>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</si>
  <si>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</si>
  <si>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</si>
  <si>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</si>
  <si>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</si>
  <si>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</si>
  <si>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</si>
  <si>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</si>
  <si>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</si>
  <si>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</si>
  <si>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</si>
  <si>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</si>
  <si>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</si>
  <si>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</si>
  <si>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</si>
  <si>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</si>
  <si>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</si>
  <si>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</si>
  <si>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</si>
  <si>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</si>
  <si>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</si>
  <si>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</si>
  <si>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</si>
  <si>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</si>
  <si>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</si>
  <si>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</si>
  <si>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</si>
  <si>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</si>
  <si>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</si>
  <si>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</si>
  <si>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</si>
  <si>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</si>
  <si>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</si>
  <si>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</si>
  <si>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</si>
  <si>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</si>
  <si>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</si>
  <si>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</si>
  <si>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</si>
  <si>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</si>
  <si>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</si>
  <si>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</si>
  <si>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</si>
  <si>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</si>
  <si>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</si>
  <si>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</si>
  <si>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</si>
  <si>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</si>
  <si>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</si>
  <si>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</si>
  <si>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</si>
  <si>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</si>
  <si>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</si>
  <si>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</si>
  <si>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</si>
  <si>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</si>
  <si>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</si>
  <si>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</si>
  <si>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</si>
  <si>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</si>
  <si>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</si>
  <si>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</si>
  <si>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</si>
  <si>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</si>
  <si>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</si>
  <si>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</si>
  <si>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</si>
  <si>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</si>
  <si>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</si>
  <si>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</si>
  <si>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</si>
  <si>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</si>
  <si>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</si>
  <si>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</si>
  <si>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</si>
  <si>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</si>
  <si>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</si>
  <si>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</si>
  <si>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</si>
  <si>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</si>
  <si>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</si>
  <si>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</si>
  <si>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</si>
  <si>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</si>
  <si>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</si>
  <si>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</si>
  <si>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</si>
  <si>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</si>
  <si>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</si>
  <si>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</si>
  <si>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</si>
  <si>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</si>
  <si>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</si>
  <si>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</si>
  <si>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</si>
  <si>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</si>
  <si>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</si>
  <si>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</si>
  <si>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</si>
  <si>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</si>
  <si>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</si>
  <si>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</si>
  <si>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</si>
  <si>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</si>
  <si>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</si>
  <si>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</si>
  <si>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</si>
  <si>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</si>
  <si>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</si>
  <si>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</si>
  <si>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</si>
  <si>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</si>
  <si>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</si>
  <si>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</si>
  <si>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</si>
  <si>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</si>
  <si>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</si>
  <si>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</si>
  <si>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</si>
  <si>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</si>
  <si>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</si>
  <si>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</si>
  <si>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</si>
  <si>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</si>
  <si>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</si>
  <si>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</si>
  <si>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</si>
  <si>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</si>
  <si>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</si>
  <si>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</si>
  <si>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</si>
  <si>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</si>
  <si>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</si>
  <si>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</si>
  <si>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</si>
  <si>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</si>
  <si>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</si>
  <si>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</si>
  <si>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</si>
  <si>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</si>
  <si>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</si>
  <si>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</si>
  <si>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</si>
  <si>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</si>
  <si>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</si>
  <si>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</si>
  <si>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</si>
  <si>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</si>
  <si>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</si>
  <si>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</si>
  <si>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</si>
  <si>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</si>
  <si>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</si>
  <si>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</si>
  <si>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</si>
  <si>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</si>
  <si>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</si>
  <si>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</si>
  <si>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</si>
  <si>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</si>
  <si>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</si>
  <si>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</si>
  <si>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</si>
  <si>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</si>
  <si>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</si>
  <si>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</si>
  <si>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</si>
  <si>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</si>
  <si>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</si>
  <si>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</si>
  <si>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</si>
  <si>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</si>
  <si>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</si>
  <si>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</si>
  <si>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</si>
  <si>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</si>
  <si>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</si>
  <si>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</si>
  <si>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</si>
  <si>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</si>
  <si>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</si>
  <si>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</si>
  <si>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</si>
  <si>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</si>
  <si>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</si>
  <si>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</si>
  <si>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</si>
  <si>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</si>
  <si>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</si>
  <si>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</si>
  <si>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</si>
  <si>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</si>
  <si>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</si>
  <si>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</si>
  <si>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</si>
  <si>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</si>
  <si>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</si>
  <si>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</si>
  <si>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</si>
  <si>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</si>
  <si>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</si>
  <si>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</si>
  <si>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</si>
  <si>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</si>
  <si>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</si>
  <si>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</si>
  <si>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</si>
  <si>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</si>
  <si>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</si>
  <si>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</si>
  <si>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</si>
  <si>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</si>
  <si>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</si>
  <si>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</si>
  <si>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</si>
  <si>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</si>
  <si>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</si>
  <si>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</si>
  <si>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</si>
  <si>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</si>
  <si>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</si>
  <si>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</si>
  <si>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</si>
  <si>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</si>
  <si>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</si>
  <si>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</si>
  <si>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</si>
  <si>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</si>
  <si>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</si>
  <si>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</si>
  <si>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</si>
  <si>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</si>
  <si>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</si>
  <si>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</si>
  <si>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</si>
  <si>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</si>
  <si>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</si>
  <si>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</si>
  <si>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</si>
  <si>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</si>
  <si>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</si>
  <si>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</si>
  <si>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</si>
  <si>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</si>
  <si>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</si>
  <si>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</si>
  <si>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</si>
  <si>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</si>
  <si>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</si>
  <si>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</si>
  <si>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</si>
  <si>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</si>
  <si>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</si>
  <si>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</si>
  <si>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</si>
  <si>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</si>
  <si>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</si>
  <si>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</si>
  <si>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</si>
  <si>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</si>
  <si>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</si>
  <si>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</si>
  <si>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</si>
  <si>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</si>
  <si>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</si>
  <si>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</si>
  <si>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</si>
  <si>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</si>
  <si>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</si>
  <si>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</si>
  <si>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</si>
  <si>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</si>
  <si>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</si>
  <si>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</si>
  <si>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</si>
  <si>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</si>
  <si>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</si>
  <si>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</si>
  <si>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</si>
  <si>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</si>
  <si>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</si>
  <si>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</si>
  <si>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</si>
  <si>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</si>
  <si>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</si>
  <si>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</si>
  <si>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</si>
  <si>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</si>
  <si>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</si>
  <si>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</si>
  <si>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</si>
  <si>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</si>
  <si>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</si>
  <si>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</si>
  <si>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</si>
  <si>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</si>
  <si>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</si>
  <si>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</si>
  <si>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</si>
  <si>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</si>
  <si>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</si>
  <si>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</si>
  <si>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</si>
  <si>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</si>
  <si>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</si>
  <si>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</si>
  <si>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</si>
  <si>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</si>
  <si>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</si>
  <si>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</si>
  <si>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</si>
  <si>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</si>
  <si>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</si>
  <si>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</si>
  <si>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</si>
  <si>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</si>
  <si>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</si>
  <si>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</si>
  <si>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</si>
  <si>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</si>
  <si>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</si>
  <si>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</si>
  <si>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</si>
  <si>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</si>
  <si>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</si>
  <si>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</si>
  <si>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</si>
  <si>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</si>
  <si>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</si>
  <si>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</si>
  <si>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</si>
  <si>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</si>
  <si>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</si>
  <si>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</si>
  <si>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</si>
  <si>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</si>
  <si>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</si>
  <si>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</si>
  <si>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</si>
  <si>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</si>
  <si>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</si>
  <si>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</si>
  <si>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</si>
  <si>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</si>
  <si>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</si>
  <si>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</si>
  <si>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</si>
  <si>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</si>
  <si>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</si>
  <si>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</si>
  <si>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</si>
  <si>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</si>
  <si>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</si>
  <si>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</si>
  <si>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</si>
  <si>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</si>
  <si>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</si>
  <si>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</si>
  <si>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</si>
  <si>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</si>
  <si>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</si>
  <si>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</si>
  <si>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</si>
  <si>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</si>
  <si>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</si>
  <si>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</si>
  <si>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</si>
  <si>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</si>
  <si>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</si>
  <si>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</si>
  <si>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</si>
  <si>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</si>
  <si>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</si>
  <si>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</si>
  <si>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</si>
  <si>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</si>
  <si>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</si>
  <si>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</si>
  <si>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</si>
  <si>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</si>
  <si>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</si>
  <si>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</si>
  <si>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</si>
  <si>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</si>
  <si>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</si>
  <si>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</si>
  <si>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</si>
  <si>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</si>
  <si>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</si>
  <si>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</si>
  <si>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</si>
  <si>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</si>
  <si>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</si>
  <si>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</si>
  <si>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</si>
  <si>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</si>
  <si>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</si>
  <si>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</si>
  <si>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</si>
  <si>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</si>
  <si>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</si>
  <si>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</si>
  <si>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</si>
  <si>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</si>
  <si>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</si>
  <si>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</si>
  <si>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</si>
  <si>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</si>
  <si>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</si>
  <si>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</si>
  <si>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</si>
  <si>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</si>
  <si>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</si>
  <si>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</si>
  <si>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</si>
  <si>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</si>
  <si>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</si>
  <si>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</si>
  <si>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</si>
  <si>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</si>
  <si>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</si>
  <si>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</si>
  <si>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</si>
  <si>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</si>
  <si>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</si>
  <si>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</si>
  <si>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</si>
  <si>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</si>
  <si>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</si>
  <si>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</si>
  <si>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</si>
  <si>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</si>
  <si>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</si>
  <si>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</si>
  <si>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</si>
  <si>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</si>
  <si>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</si>
  <si>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</si>
  <si>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</si>
  <si>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</si>
  <si>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</si>
  <si>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</si>
  <si>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</si>
  <si>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</si>
  <si>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</si>
  <si>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</si>
  <si>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</si>
  <si>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</si>
  <si>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</si>
  <si>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</si>
  <si>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</si>
  <si>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</si>
  <si>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</si>
  <si>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</si>
  <si>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</si>
  <si>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</si>
  <si>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</si>
  <si>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</si>
  <si>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</si>
  <si>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</si>
  <si>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</si>
  <si>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</si>
  <si>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</si>
  <si>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</si>
  <si>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</si>
  <si>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</si>
  <si>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</si>
  <si>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</si>
  <si>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</si>
  <si>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</si>
  <si>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</si>
  <si>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</si>
  <si>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</si>
  <si>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</si>
  <si>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</si>
  <si>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</si>
  <si>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</si>
  <si>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</si>
  <si>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</si>
  <si>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</si>
  <si>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</si>
  <si>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</si>
  <si>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</si>
  <si>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</si>
  <si>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</si>
  <si>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</si>
  <si>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</si>
  <si>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</si>
  <si>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</si>
  <si>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</si>
  <si>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</si>
  <si>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</si>
  <si>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</si>
  <si>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</si>
  <si>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</si>
  <si>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</si>
  <si>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</si>
  <si>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</si>
  <si>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</si>
  <si>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</si>
  <si>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</si>
  <si>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</si>
  <si>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</si>
  <si>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</si>
  <si>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</si>
  <si>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</si>
  <si>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</si>
  <si>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</si>
  <si>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</si>
  <si>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</si>
  <si>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</si>
  <si>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</si>
  <si>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</si>
  <si>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</si>
  <si>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</si>
  <si>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</si>
  <si>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</si>
  <si>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</si>
  <si>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</si>
  <si>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</si>
  <si>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</si>
  <si>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</si>
  <si>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</si>
  <si>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</si>
  <si>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</si>
  <si>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</si>
  <si>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</si>
  <si>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</si>
  <si>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</si>
  <si>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</si>
  <si>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</si>
  <si>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</si>
  <si>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</si>
  <si>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</si>
  <si>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</si>
  <si>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</si>
  <si>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</si>
  <si>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</si>
  <si>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</si>
  <si>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</si>
  <si>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</si>
  <si>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</si>
  <si>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</si>
  <si>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</si>
  <si>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</si>
  <si>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</si>
  <si>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</si>
  <si>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</si>
  <si>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</si>
  <si>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</si>
  <si>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</si>
  <si>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</si>
  <si>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</si>
  <si>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</si>
  <si>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</si>
  <si>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</si>
  <si>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</si>
  <si>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</si>
  <si>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</si>
  <si>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</si>
  <si>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</si>
  <si>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</si>
  <si>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</si>
  <si>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</si>
  <si>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</si>
  <si>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</si>
  <si>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</si>
  <si>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</si>
  <si>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</si>
  <si>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</si>
  <si>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</si>
  <si>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</si>
  <si>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</si>
  <si>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</si>
  <si>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</si>
  <si>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</si>
  <si>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</si>
  <si>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</si>
  <si>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</si>
  <si>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</si>
  <si>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</si>
  <si>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</si>
  <si>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</si>
  <si>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</si>
  <si>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</si>
  <si>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</si>
  <si>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</si>
  <si>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</si>
  <si>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</si>
  <si>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</si>
  <si>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</si>
  <si>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</si>
  <si>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</si>
  <si>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</si>
  <si>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</si>
  <si>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</si>
  <si>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</si>
  <si>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</si>
  <si>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</si>
  <si>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</si>
  <si>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</si>
  <si>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</si>
  <si>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</si>
  <si>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</si>
  <si>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</si>
  <si>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</si>
  <si>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</si>
  <si>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</si>
  <si>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</si>
  <si>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</si>
  <si>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</si>
  <si>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</si>
  <si>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</si>
  <si>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</si>
  <si>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</si>
  <si>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</si>
  <si>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</si>
  <si>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</si>
  <si>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</si>
  <si>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</si>
  <si>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</si>
  <si>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</si>
  <si>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</si>
  <si>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</si>
  <si>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</si>
  <si>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</si>
  <si>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</si>
  <si>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</si>
  <si>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</si>
  <si>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</si>
  <si>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</si>
  <si>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</si>
  <si>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</si>
  <si>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</si>
  <si>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</si>
  <si>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</si>
  <si>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</si>
  <si>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</si>
  <si>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</si>
  <si>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</si>
  <si>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</si>
  <si>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</si>
  <si>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</si>
  <si>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</si>
  <si>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</si>
  <si>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</si>
  <si>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</si>
  <si>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</si>
  <si>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</si>
  <si>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</si>
  <si>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</si>
  <si>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</si>
  <si>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</si>
  <si>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</si>
  <si>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</si>
  <si>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</si>
  <si>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</si>
  <si>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</si>
  <si>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</si>
  <si>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</si>
  <si>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</si>
  <si>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</si>
  <si>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</si>
  <si>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</si>
  <si>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</si>
  <si>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</si>
  <si>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</si>
  <si>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</si>
  <si>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</si>
  <si>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</si>
  <si>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</si>
  <si>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</si>
  <si>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</si>
  <si>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</si>
  <si>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</si>
  <si>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</si>
  <si>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</si>
  <si>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</si>
  <si>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</si>
  <si>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</si>
  <si>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</si>
  <si>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</si>
  <si>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</si>
  <si>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</si>
  <si>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</si>
  <si>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</si>
  <si>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</si>
  <si>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</si>
  <si>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</si>
  <si>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</si>
  <si>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</si>
  <si>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</si>
  <si>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</si>
  <si>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</si>
  <si>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</si>
  <si>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</si>
  <si>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</si>
  <si>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</si>
  <si>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</si>
  <si>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</si>
  <si>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</si>
  <si>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</si>
  <si>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</si>
  <si>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</si>
  <si>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</si>
  <si>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</si>
  <si>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</si>
  <si>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</si>
  <si>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</si>
  <si>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</si>
  <si>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</si>
  <si>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</si>
  <si>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</si>
  <si>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</si>
  <si>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</si>
  <si>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</si>
  <si>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</si>
  <si>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</si>
  <si>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</si>
  <si>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</si>
  <si>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</si>
  <si>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</si>
  <si>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</si>
  <si>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</si>
  <si>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</si>
  <si>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</si>
  <si>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</si>
  <si>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</si>
  <si>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</si>
  <si>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</si>
  <si>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</si>
  <si>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</si>
  <si>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</si>
  <si>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</si>
  <si>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</si>
  <si>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</si>
  <si>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</si>
  <si>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</si>
  <si>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</si>
  <si>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</si>
  <si>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</si>
  <si>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</si>
  <si>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</si>
  <si>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</si>
  <si>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</si>
  <si>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</si>
  <si>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</si>
  <si>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</si>
  <si>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</si>
  <si>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</si>
  <si>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</si>
  <si>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</si>
  <si>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</si>
  <si>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</si>
  <si>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</si>
  <si>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</si>
  <si>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</si>
  <si>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</si>
  <si>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</si>
  <si>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</si>
  <si>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</si>
  <si>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</si>
  <si>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</si>
  <si>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</si>
  <si>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</si>
  <si>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</si>
  <si>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</si>
  <si>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</si>
  <si>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</si>
  <si>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</si>
  <si>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</si>
  <si>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</si>
  <si>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</si>
  <si>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</si>
  <si>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</si>
  <si>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</si>
  <si>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</si>
  <si>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</si>
  <si>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</si>
  <si>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</si>
  <si>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</si>
  <si>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</si>
  <si>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</si>
  <si>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</si>
  <si>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</si>
  <si>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</si>
  <si>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</si>
  <si>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</si>
  <si>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</si>
  <si>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</si>
  <si>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</si>
  <si>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</si>
  <si>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</si>
  <si>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</si>
  <si>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</si>
  <si>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</si>
  <si>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</si>
  <si>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</si>
  <si>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</si>
  <si>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</si>
  <si>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</si>
  <si>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</si>
  <si>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</si>
  <si>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</si>
  <si>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</si>
  <si>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</si>
  <si>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</si>
  <si>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</si>
  <si>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</si>
  <si>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</si>
  <si>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</si>
  <si>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</si>
  <si>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</si>
  <si>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</si>
  <si>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</si>
  <si>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</si>
  <si>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</si>
  <si>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</si>
  <si>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</si>
  <si>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</si>
  <si>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</si>
  <si>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</si>
  <si>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</si>
  <si>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</si>
  <si>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</si>
  <si>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</si>
  <si>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</si>
  <si>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</si>
  <si>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</si>
  <si>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</si>
  <si>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</si>
  <si>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</si>
  <si>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</si>
  <si>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</si>
  <si>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</si>
  <si>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</si>
  <si>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</si>
  <si>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</si>
  <si>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</si>
  <si>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</si>
  <si>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</si>
  <si>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</si>
  <si>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</si>
  <si>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</si>
  <si>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</si>
  <si>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</si>
  <si>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</si>
  <si>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</si>
  <si>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</si>
  <si>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</si>
  <si>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</si>
  <si>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</si>
  <si>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</si>
  <si>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</si>
  <si>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</si>
  <si>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</si>
  <si>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</si>
  <si>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</si>
  <si>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</si>
  <si>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</si>
  <si>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</si>
  <si>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</si>
  <si>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</si>
  <si>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</si>
  <si>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</si>
  <si>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</si>
  <si>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</si>
  <si>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</si>
  <si>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</si>
  <si>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</si>
  <si>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</si>
  <si>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</si>
  <si>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</si>
  <si>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</si>
  <si>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</si>
  <si>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</si>
  <si>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</si>
  <si>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</si>
  <si>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</si>
  <si>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</si>
  <si>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</si>
  <si>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</si>
  <si>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</si>
  <si>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</si>
  <si>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</si>
  <si>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</si>
  <si>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</si>
  <si>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</si>
  <si>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</si>
  <si>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</si>
  <si>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</si>
  <si>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</si>
  <si>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</si>
  <si>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</si>
  <si>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</si>
  <si>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</si>
  <si>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</si>
  <si>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</si>
  <si>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</si>
  <si>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</si>
  <si>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</si>
  <si>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</si>
  <si>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</si>
  <si>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</si>
  <si>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</si>
  <si>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</si>
  <si>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</si>
  <si>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</si>
  <si>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</si>
  <si>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</si>
  <si>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</si>
  <si>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</si>
  <si>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</si>
  <si>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</si>
  <si>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</si>
  <si>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</si>
  <si>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</si>
  <si>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</si>
  <si>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</si>
  <si>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</si>
  <si>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</si>
  <si>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</si>
  <si>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</si>
  <si>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</si>
  <si>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</si>
  <si>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</si>
  <si>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</si>
  <si>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</si>
  <si>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</si>
  <si>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</si>
  <si>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</si>
  <si>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</si>
  <si>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</si>
  <si>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</si>
  <si>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</si>
  <si>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</si>
  <si>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</si>
  <si>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</si>
  <si>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</si>
  <si>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</si>
  <si>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</si>
  <si>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</si>
  <si>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</si>
  <si>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</si>
  <si>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</si>
  <si>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</si>
  <si>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</si>
  <si>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</si>
  <si>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</si>
  <si>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</si>
  <si>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</si>
  <si>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</si>
  <si>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</si>
  <si>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</si>
  <si>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</si>
  <si>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</si>
  <si>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</si>
  <si>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</si>
  <si>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</si>
  <si>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</si>
  <si>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</si>
  <si>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</si>
  <si>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</si>
  <si>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</si>
  <si>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</si>
  <si>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</si>
  <si>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</si>
  <si>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</si>
  <si>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</si>
  <si>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</si>
  <si>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</si>
  <si>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</si>
  <si>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</si>
  <si>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</si>
  <si>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</si>
  <si>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</si>
  <si>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</si>
  <si>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</si>
  <si>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</si>
  <si>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</si>
  <si>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</si>
  <si>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</si>
  <si>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</si>
  <si>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</si>
  <si>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</si>
  <si>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</si>
  <si>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</si>
  <si>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</si>
  <si>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</si>
  <si>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</si>
  <si>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</si>
  <si>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</si>
  <si>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</si>
  <si>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</si>
  <si>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</si>
  <si>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</si>
  <si>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</si>
  <si>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</si>
  <si>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</si>
  <si>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</si>
  <si>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</si>
  <si>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</si>
  <si>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</si>
  <si>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</si>
  <si>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</si>
  <si>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</si>
  <si>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</si>
  <si>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</si>
  <si>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</si>
  <si>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</si>
  <si>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</si>
  <si>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</si>
  <si>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</si>
  <si>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</si>
  <si>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</si>
  <si>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</si>
  <si>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</si>
  <si>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</si>
  <si>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</si>
  <si>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</si>
  <si>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</si>
  <si>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</si>
  <si>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</si>
  <si>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</si>
  <si>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</si>
  <si>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</si>
  <si>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</si>
  <si>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</si>
  <si>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</si>
  <si>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</si>
  <si>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</si>
  <si>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</si>
  <si>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</si>
  <si>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</si>
  <si>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</si>
  <si>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</si>
  <si>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</si>
  <si>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</si>
  <si>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</si>
  <si>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</si>
  <si>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</si>
  <si>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</si>
  <si>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</si>
  <si>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</si>
  <si>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</si>
  <si>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</si>
  <si>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</si>
  <si>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</si>
  <si>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</si>
  <si>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</si>
  <si>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</si>
  <si>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</si>
  <si>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</si>
  <si>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</si>
  <si>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</si>
  <si>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</si>
  <si>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</si>
  <si>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</si>
  <si>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</si>
  <si>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</si>
  <si>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</si>
  <si>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</si>
  <si>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</si>
  <si>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</si>
  <si>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</si>
  <si>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</si>
  <si>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</si>
  <si>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</si>
  <si>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</si>
  <si>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</si>
  <si>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</si>
  <si>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</si>
  <si>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</si>
  <si>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</si>
  <si>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</si>
  <si>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</si>
  <si>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</si>
  <si>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</si>
  <si>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</si>
  <si>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</si>
  <si>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</si>
  <si>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</si>
  <si>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</si>
  <si>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</si>
  <si>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</si>
  <si>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</si>
  <si>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</si>
  <si>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</si>
  <si>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</si>
  <si>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</si>
  <si>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</si>
  <si>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</si>
  <si>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</si>
  <si>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</si>
  <si>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</si>
  <si>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</si>
  <si>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</si>
  <si>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</si>
  <si>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</si>
  <si>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</si>
  <si>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</si>
  <si>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</si>
  <si>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</si>
  <si>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</si>
  <si>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</si>
  <si>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</si>
  <si>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</si>
  <si>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</si>
  <si>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</si>
  <si>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</si>
  <si>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</si>
  <si>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</si>
  <si>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</si>
  <si>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</si>
  <si>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</si>
  <si>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</si>
  <si>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</si>
  <si>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</si>
  <si>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</si>
  <si>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</si>
  <si>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</si>
  <si>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</si>
  <si>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</si>
  <si>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</si>
  <si>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</si>
  <si>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</si>
  <si>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</si>
  <si>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</si>
  <si>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</si>
  <si>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</si>
  <si>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</si>
  <si>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</si>
  <si>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</si>
  <si>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</si>
  <si>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</si>
  <si>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</si>
  <si>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</si>
  <si>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</si>
  <si>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</si>
  <si>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</si>
  <si>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</si>
  <si>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</si>
  <si>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</si>
  <si>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</si>
  <si>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</si>
  <si>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</si>
  <si>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</si>
  <si>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</si>
  <si>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</si>
  <si>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</si>
  <si>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</si>
  <si>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</si>
  <si>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</si>
  <si>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</si>
  <si>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</si>
  <si>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</si>
  <si>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</si>
  <si>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</si>
  <si>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</si>
  <si>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</si>
  <si>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</si>
  <si>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</si>
  <si>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</si>
  <si>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</si>
  <si>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</si>
  <si>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</si>
  <si>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</si>
  <si>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</si>
  <si>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</si>
  <si>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</si>
  <si>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</si>
  <si>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</si>
  <si>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</si>
  <si>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</si>
  <si>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</si>
  <si>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</si>
  <si>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</si>
  <si>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</si>
  <si>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</si>
  <si>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</si>
  <si>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</si>
  <si>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</si>
  <si>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</si>
  <si>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</si>
  <si>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</si>
  <si>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</si>
  <si>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</si>
  <si>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</si>
  <si>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</si>
  <si>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</si>
  <si>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</si>
  <si>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</si>
  <si>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</si>
  <si>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</si>
  <si>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</si>
  <si>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</si>
  <si>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</si>
  <si>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</si>
  <si>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</si>
  <si>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</si>
  <si>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</si>
  <si>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</si>
  <si>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</si>
  <si>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</si>
  <si>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</si>
  <si>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</si>
  <si>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</si>
  <si>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</si>
  <si>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</si>
  <si>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</si>
  <si>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</si>
  <si>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</si>
  <si>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</si>
  <si>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</si>
  <si>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</si>
  <si>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</si>
  <si>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</si>
  <si>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</si>
  <si>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</si>
  <si>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</si>
  <si>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</si>
  <si>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</si>
  <si>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</si>
  <si>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</si>
  <si>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</si>
  <si>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</si>
  <si>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</si>
  <si>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</si>
  <si>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</si>
  <si>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</si>
  <si>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</si>
  <si>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</si>
  <si>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</si>
  <si>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</si>
  <si>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</si>
  <si>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</si>
  <si>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</si>
  <si>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</si>
  <si>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</si>
  <si>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</si>
  <si>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</si>
  <si>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</si>
  <si>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</si>
  <si>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</si>
  <si>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</si>
  <si>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</si>
  <si>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</si>
  <si>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</si>
  <si>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</si>
  <si>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</si>
  <si>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</si>
  <si>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</si>
  <si>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</si>
  <si>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</si>
  <si>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</si>
  <si>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</si>
  <si>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</si>
  <si>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</si>
  <si>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</si>
  <si>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</si>
  <si>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</si>
  <si>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</si>
  <si>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</si>
  <si>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</si>
  <si>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</si>
  <si>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</si>
  <si>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</si>
  <si>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</si>
  <si>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</si>
  <si>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</si>
  <si>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</si>
  <si>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</si>
  <si>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</si>
  <si>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</si>
  <si>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</si>
  <si>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</si>
  <si>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</si>
  <si>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</si>
  <si>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</si>
  <si>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</si>
  <si>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</si>
  <si>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</si>
  <si>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</si>
  <si>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</si>
  <si>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</si>
  <si>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</si>
  <si>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</si>
  <si>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</si>
  <si>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</si>
  <si>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</si>
  <si>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</si>
  <si>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</si>
  <si>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</si>
  <si>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</si>
  <si>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</si>
  <si>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</si>
  <si>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</si>
  <si>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</si>
  <si>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</si>
  <si>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</si>
  <si>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</si>
  <si>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</si>
  <si>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</si>
  <si>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</si>
  <si>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</si>
  <si>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</si>
  <si>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</si>
  <si>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</si>
  <si>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</si>
  <si>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</si>
  <si>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</si>
  <si>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</si>
  <si>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</si>
  <si>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</si>
  <si>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</si>
  <si>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</si>
  <si>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</si>
  <si>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</si>
  <si>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</si>
  <si>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</si>
  <si>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</si>
  <si>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</si>
  <si>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</si>
  <si>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</si>
  <si>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</si>
  <si>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</si>
  <si>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</si>
  <si>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</si>
  <si>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</si>
  <si>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</si>
  <si>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</si>
  <si>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</si>
  <si>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</si>
  <si>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</si>
  <si>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</si>
  <si>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</si>
  <si>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</si>
  <si>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</si>
  <si>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</si>
  <si>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</si>
  <si>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</si>
  <si>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</si>
  <si>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</si>
  <si>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</si>
  <si>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</si>
  <si>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</si>
  <si>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</si>
  <si>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</si>
  <si>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</si>
  <si>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</si>
  <si>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</si>
  <si>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</si>
  <si>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</si>
  <si>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</si>
  <si>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</si>
  <si>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</si>
  <si>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</si>
  <si>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</si>
  <si>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</si>
  <si>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</si>
  <si>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</si>
  <si>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</si>
  <si>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</si>
  <si>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</si>
  <si>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</si>
  <si>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</si>
  <si>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</si>
  <si>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</si>
  <si>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</si>
  <si>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</si>
  <si>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</si>
  <si>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</si>
  <si>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</si>
  <si>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</si>
  <si>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</si>
  <si>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</si>
  <si>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</si>
  <si>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</si>
  <si>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</si>
  <si>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</si>
  <si>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</si>
  <si>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</si>
  <si>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</si>
  <si>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</si>
  <si>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</si>
  <si>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</si>
  <si>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</si>
  <si>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</si>
  <si>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</si>
  <si>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</si>
  <si>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</si>
  <si>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</si>
  <si>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</si>
  <si>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</si>
  <si>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</si>
  <si>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</si>
  <si>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</si>
  <si>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</si>
  <si>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</si>
  <si>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</si>
  <si>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</si>
  <si>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</si>
  <si>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</si>
  <si>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</si>
  <si>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</si>
  <si>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</si>
  <si>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</si>
  <si>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</si>
  <si>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</si>
  <si>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</si>
  <si>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</si>
  <si>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</si>
  <si>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</si>
  <si>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</si>
  <si>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</si>
  <si>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</si>
  <si>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</si>
  <si>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</si>
  <si>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</si>
  <si>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</si>
  <si>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</si>
  <si>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</si>
  <si>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</si>
  <si>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</si>
  <si>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</si>
  <si>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</si>
  <si>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</si>
  <si>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</si>
  <si>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</si>
  <si>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</si>
  <si>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</si>
  <si>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</si>
  <si>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</si>
  <si>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</si>
  <si>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</si>
  <si>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</si>
  <si>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</si>
  <si>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</si>
  <si>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</si>
  <si>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</si>
  <si>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</si>
  <si>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</si>
  <si>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</si>
  <si>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</si>
  <si>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</si>
  <si>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</si>
  <si>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</si>
  <si>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</si>
  <si>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</si>
  <si>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</si>
  <si>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</si>
  <si>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</si>
  <si>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</si>
  <si>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</si>
  <si>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</si>
  <si>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</si>
  <si>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</si>
  <si>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</si>
  <si>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</si>
  <si>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</si>
  <si>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</si>
  <si>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</si>
  <si>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</si>
  <si>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</si>
  <si>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</si>
  <si>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</si>
  <si>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</si>
  <si>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</si>
  <si>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</si>
  <si>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</si>
  <si>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</si>
  <si>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</si>
  <si>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</si>
  <si>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</si>
  <si>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</si>
  <si>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</si>
  <si>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</si>
  <si>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</si>
  <si>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</si>
  <si>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</si>
  <si>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</si>
  <si>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</si>
  <si>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</si>
  <si>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</si>
  <si>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</si>
  <si>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</si>
  <si>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</si>
  <si>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</si>
  <si>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</si>
  <si>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</si>
  <si>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</si>
  <si>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</si>
  <si>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</si>
  <si>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</si>
  <si>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</si>
  <si>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</si>
  <si>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</si>
  <si>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</si>
  <si>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</si>
  <si>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</si>
  <si>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</si>
  <si>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</si>
  <si>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</si>
  <si>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</si>
  <si>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</si>
  <si>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</si>
  <si>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</si>
  <si>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</si>
  <si>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</si>
  <si>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</si>
  <si>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</si>
  <si>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</si>
  <si>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</si>
  <si>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</si>
  <si>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</si>
  <si>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</si>
  <si>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</si>
  <si>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</si>
  <si>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</si>
  <si>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</si>
  <si>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</si>
  <si>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</si>
  <si>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</si>
  <si>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</si>
  <si>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</si>
  <si>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</si>
  <si>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</si>
  <si>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</si>
  <si>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</si>
  <si>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</si>
  <si>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</si>
  <si>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</si>
  <si>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</si>
  <si>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</si>
  <si>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</si>
  <si>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</si>
  <si>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</si>
  <si>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</si>
  <si>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</si>
  <si>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</si>
  <si>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</si>
  <si>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</si>
  <si>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</si>
  <si>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</si>
  <si>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</si>
  <si>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</si>
  <si>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</si>
  <si>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</si>
  <si>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</si>
  <si>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</si>
  <si>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</si>
  <si>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</si>
  <si>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</si>
  <si>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</si>
  <si>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</si>
  <si>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</si>
  <si>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</si>
  <si>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</si>
  <si>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</si>
  <si>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</si>
  <si>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</si>
  <si>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</si>
  <si>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</si>
  <si>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</si>
  <si>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</si>
  <si>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</si>
  <si>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</si>
  <si>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</si>
  <si>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</si>
  <si>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</si>
  <si>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</si>
  <si>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</si>
  <si>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</si>
  <si>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</si>
  <si>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</si>
  <si>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</si>
  <si>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</si>
  <si>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</si>
  <si>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</si>
  <si>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</si>
  <si>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</si>
  <si>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</si>
  <si>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</si>
  <si>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</si>
  <si>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</si>
  <si>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</si>
  <si>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</si>
  <si>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</si>
  <si>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</si>
  <si>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</si>
  <si>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</si>
  <si>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</si>
  <si>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</si>
  <si>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</si>
  <si>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</si>
  <si>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</si>
  <si>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</si>
  <si>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</si>
  <si>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</si>
  <si>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</si>
  <si>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</si>
  <si>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</si>
  <si>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</si>
  <si>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</si>
  <si>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</si>
  <si>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</si>
  <si>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</si>
  <si>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</si>
  <si>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</si>
  <si>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</si>
  <si>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</si>
  <si>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</si>
  <si>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</si>
  <si>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</si>
  <si>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</si>
  <si>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</si>
  <si>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</si>
  <si>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</si>
  <si>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</si>
  <si>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</si>
  <si>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</si>
  <si>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</si>
  <si>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</si>
  <si>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</si>
  <si>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</si>
  <si>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</si>
  <si>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</si>
  <si>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</si>
  <si>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</si>
  <si>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</si>
  <si>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</si>
  <si>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</si>
  <si>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</si>
  <si>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</si>
  <si>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</si>
  <si>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</si>
  <si>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</si>
  <si>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</si>
  <si>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</si>
  <si>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</si>
  <si>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</si>
  <si>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</si>
  <si>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</si>
  <si>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</si>
  <si>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</si>
  <si>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</si>
  <si>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</si>
  <si>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</si>
  <si>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</si>
  <si>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</si>
  <si>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</si>
  <si>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</si>
  <si>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</si>
  <si>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</si>
  <si>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</si>
  <si>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</si>
  <si>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</si>
  <si>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</si>
  <si>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</si>
  <si>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</si>
  <si>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</si>
  <si>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</si>
  <si>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</si>
  <si>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</si>
  <si>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</si>
  <si>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</si>
  <si>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</si>
  <si>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</si>
  <si>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</si>
  <si>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</si>
  <si>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</si>
  <si>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</si>
  <si>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</si>
  <si>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</si>
  <si>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</si>
  <si>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</si>
  <si>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</si>
  <si>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</si>
  <si>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</si>
  <si>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</si>
  <si>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</si>
  <si>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</si>
  <si>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</si>
  <si>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</si>
  <si>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</si>
  <si>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</si>
  <si>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</si>
  <si>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</si>
  <si>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</si>
  <si>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</si>
  <si>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</si>
  <si>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</si>
  <si>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</si>
  <si>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</si>
  <si>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</si>
  <si>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</si>
  <si>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</si>
  <si>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</si>
  <si>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</si>
  <si>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</si>
  <si>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</si>
  <si>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</si>
  <si>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</si>
  <si>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</si>
  <si>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</si>
  <si>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</si>
  <si>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</si>
  <si>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</si>
  <si>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</si>
  <si>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</si>
  <si>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</si>
  <si>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</si>
  <si>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</si>
  <si>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</si>
  <si>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</si>
  <si>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</si>
  <si>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</si>
  <si>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</si>
  <si>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</si>
  <si>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</si>
  <si>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</si>
  <si>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</si>
  <si>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</si>
  <si>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</si>
  <si>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</si>
  <si>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</si>
  <si>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</si>
  <si>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</si>
  <si>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</si>
  <si>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</si>
  <si>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</si>
  <si>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</si>
  <si>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</si>
  <si>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</si>
  <si>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</si>
  <si>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</si>
  <si>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</si>
  <si>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</si>
  <si>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</si>
  <si>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</si>
  <si>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</si>
  <si>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</si>
  <si>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</si>
  <si>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</si>
  <si>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</si>
  <si>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</si>
  <si>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</si>
  <si>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</si>
  <si>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</si>
  <si>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</si>
  <si>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</si>
  <si>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</si>
  <si>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</si>
  <si>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</si>
  <si>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</si>
  <si>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</si>
  <si>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</si>
  <si>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</si>
  <si>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</si>
  <si>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</si>
  <si>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</si>
  <si>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</si>
  <si>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</si>
  <si>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</si>
  <si>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</si>
  <si>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</si>
  <si>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</si>
  <si>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</si>
  <si>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</si>
  <si>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</si>
  <si>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</si>
  <si>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</si>
  <si>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</si>
  <si>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</si>
  <si>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</si>
  <si>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</si>
  <si>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</si>
  <si>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</si>
  <si>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</si>
  <si>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</si>
  <si>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</si>
  <si>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</si>
  <si>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</si>
  <si>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</si>
  <si>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</si>
  <si>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</si>
  <si>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</si>
  <si>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</si>
  <si>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</si>
  <si>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</si>
  <si>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</si>
  <si>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</si>
  <si>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</si>
  <si>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</si>
  <si>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</si>
  <si>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</si>
  <si>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</si>
  <si>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</si>
  <si>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</si>
  <si>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</si>
  <si>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</si>
  <si>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</si>
  <si>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</si>
  <si>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</si>
  <si>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</si>
  <si>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</si>
  <si>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</si>
  <si>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</si>
  <si>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</si>
  <si>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</si>
  <si>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</si>
  <si>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</si>
  <si>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</si>
  <si>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</si>
  <si>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</si>
  <si>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</si>
  <si>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</si>
  <si>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</si>
  <si>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</si>
  <si>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</si>
  <si>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</si>
  <si>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</si>
  <si>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</si>
  <si>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</si>
  <si>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</si>
  <si>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</si>
  <si>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</si>
  <si>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</si>
  <si>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</si>
  <si>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</si>
  <si>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</si>
  <si>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</si>
  <si>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</si>
  <si>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</si>
  <si>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</si>
  <si>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</si>
  <si>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</si>
  <si>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</si>
  <si>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</si>
  <si>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</si>
  <si>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</si>
  <si>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</si>
  <si>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</si>
  <si>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</si>
  <si>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</si>
  <si>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</si>
  <si>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</si>
  <si>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</si>
  <si>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</si>
  <si>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</si>
  <si>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</si>
  <si>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</si>
  <si>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</si>
  <si>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</si>
  <si>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</si>
  <si>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</si>
  <si>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</si>
  <si>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</si>
  <si>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</si>
  <si>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</si>
  <si>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</si>
  <si>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</si>
  <si>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</si>
  <si>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</si>
  <si>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</si>
  <si>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</si>
  <si>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</si>
  <si>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</si>
  <si>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</si>
  <si>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</si>
  <si>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</si>
  <si>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</si>
  <si>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</si>
  <si>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</si>
  <si>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</si>
  <si>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</si>
  <si>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</si>
  <si>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</si>
  <si>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</si>
  <si>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</si>
  <si>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</si>
  <si>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</si>
  <si>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</si>
  <si>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</si>
  <si>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</si>
  <si>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</si>
  <si>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</si>
  <si>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</si>
  <si>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</si>
  <si>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</si>
  <si>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</si>
  <si>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</si>
  <si>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</si>
  <si>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</si>
  <si>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</si>
  <si>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</si>
  <si>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</si>
  <si>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</si>
  <si>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</si>
  <si>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</si>
  <si>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</si>
  <si>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</si>
  <si>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</si>
  <si>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</si>
  <si>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</si>
  <si>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</si>
  <si>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</si>
  <si>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</si>
  <si>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</si>
  <si>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</si>
  <si>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</si>
  <si>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</si>
  <si>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</si>
  <si>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</si>
  <si>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</si>
  <si>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</si>
  <si>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</si>
  <si>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</si>
  <si>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</si>
  <si>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</si>
  <si>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</si>
  <si>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</si>
  <si>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</si>
  <si>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</si>
  <si>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</si>
  <si>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</si>
  <si>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</si>
  <si>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</si>
  <si>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</si>
  <si>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</si>
  <si>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</si>
  <si>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</si>
  <si>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</si>
  <si>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</si>
  <si>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</si>
  <si>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</si>
  <si>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</si>
  <si>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</si>
  <si>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</si>
  <si>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</si>
  <si>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</si>
  <si>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</si>
  <si>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</si>
  <si>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</si>
  <si>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</si>
  <si>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</si>
  <si>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</si>
  <si>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</si>
  <si>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</si>
  <si>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</si>
  <si>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</si>
  <si>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</si>
  <si>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</si>
  <si>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</si>
  <si>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</si>
  <si>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</si>
  <si>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</si>
  <si>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</si>
  <si>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</si>
  <si>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</si>
  <si>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</si>
  <si>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</si>
  <si>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</si>
  <si>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</si>
  <si>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</si>
  <si>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</si>
  <si>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</si>
  <si>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</si>
  <si>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</si>
  <si>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</si>
  <si>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</si>
  <si>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</si>
  <si>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</si>
  <si>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</si>
  <si>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</si>
  <si>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</si>
  <si>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</si>
  <si>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</si>
  <si>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</si>
  <si>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</si>
  <si>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</si>
  <si>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</si>
  <si>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</si>
  <si>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</si>
  <si>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</si>
  <si>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</si>
  <si>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</si>
  <si>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</si>
  <si>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</si>
  <si>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</si>
  <si>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</si>
  <si>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</si>
  <si>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</si>
  <si>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</si>
  <si>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</si>
  <si>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</si>
  <si>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</si>
  <si>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</si>
  <si>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</si>
  <si>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</si>
  <si>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</si>
  <si>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</si>
  <si>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</si>
  <si>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</si>
  <si>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</si>
  <si>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</si>
  <si>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</si>
  <si>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</si>
  <si>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</si>
  <si>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</si>
  <si>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</si>
  <si>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</si>
  <si>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</si>
  <si>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</si>
  <si>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</si>
  <si>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</si>
  <si>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</si>
  <si>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</si>
  <si>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</si>
  <si>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</si>
  <si>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</si>
  <si>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</si>
  <si>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</si>
  <si>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</si>
  <si>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</si>
  <si>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</si>
  <si>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</si>
  <si>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</si>
  <si>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</si>
  <si>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</si>
  <si>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</si>
  <si>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</si>
  <si>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</si>
  <si>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</si>
  <si>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</si>
  <si>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</si>
  <si>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</si>
  <si>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</si>
  <si>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</si>
  <si>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</si>
  <si>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</si>
  <si>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</si>
  <si>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</si>
  <si>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</si>
  <si>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</si>
  <si>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</si>
  <si>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</si>
  <si>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</si>
  <si>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</si>
  <si>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</si>
  <si>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</si>
  <si>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</si>
  <si>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</si>
  <si>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</si>
  <si>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</si>
  <si>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</si>
  <si>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</si>
  <si>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</si>
  <si>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</si>
  <si>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</si>
  <si>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</si>
  <si>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</si>
  <si>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</si>
  <si>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</si>
  <si>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</si>
  <si>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</si>
  <si>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</si>
  <si>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</si>
  <si>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</si>
  <si>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</si>
  <si>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</si>
  <si>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</si>
  <si>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</si>
  <si>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</si>
  <si>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</si>
  <si>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</si>
  <si>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</si>
  <si>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</si>
  <si>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</si>
  <si>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</si>
  <si>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</si>
  <si>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</si>
  <si>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</si>
  <si>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</si>
  <si>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</si>
  <si>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</si>
  <si>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</si>
  <si>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</si>
  <si>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</si>
  <si>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</si>
  <si>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</si>
  <si>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</si>
  <si>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</si>
  <si>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</si>
  <si>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</si>
  <si>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</si>
  <si>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</si>
  <si>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</si>
  <si>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</si>
  <si>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</si>
  <si>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</si>
  <si>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</si>
  <si>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</si>
  <si>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</si>
  <si>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</si>
  <si>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</si>
  <si>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</si>
  <si>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</si>
  <si>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</si>
  <si>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</si>
  <si>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</si>
  <si>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</si>
  <si>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</si>
  <si>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</si>
  <si>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</si>
  <si>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</si>
  <si>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</si>
  <si>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</si>
  <si>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</si>
  <si>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</si>
  <si>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</si>
  <si>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</si>
  <si>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</si>
  <si>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</si>
  <si>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</si>
  <si>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</si>
  <si>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</si>
  <si>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</si>
  <si>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</si>
  <si>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</si>
  <si>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</si>
  <si>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</si>
  <si>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</si>
  <si>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</si>
  <si>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</si>
  <si>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</si>
  <si>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</si>
  <si>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</si>
  <si>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</si>
  <si>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</si>
  <si>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</si>
  <si>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</si>
  <si>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</si>
  <si>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</si>
  <si>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</si>
  <si>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</si>
  <si>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</si>
  <si>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</si>
  <si>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</si>
  <si>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</si>
  <si>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</si>
  <si>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</si>
  <si>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</si>
  <si>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</si>
  <si>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</si>
  <si>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</si>
  <si>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</si>
  <si>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</si>
  <si>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</si>
  <si>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</si>
  <si>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</si>
  <si>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</si>
  <si>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</si>
  <si>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</si>
  <si>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</si>
  <si>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</si>
  <si>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</si>
  <si>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</si>
  <si>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</si>
  <si>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</si>
  <si>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</si>
  <si>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</si>
  <si>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</si>
  <si>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</si>
  <si>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</si>
  <si>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</si>
  <si>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</si>
  <si>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</si>
  <si>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</si>
  <si>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</si>
  <si>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</si>
  <si>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</si>
  <si>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</si>
  <si>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</si>
  <si>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</si>
  <si>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</si>
  <si>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</si>
  <si>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</si>
  <si>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</si>
  <si>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</si>
  <si>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</si>
  <si>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</si>
  <si>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</si>
  <si>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</si>
  <si>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</si>
  <si>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</si>
  <si>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</si>
  <si>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</si>
  <si>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</si>
  <si>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</si>
  <si>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</si>
  <si>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</si>
  <si>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</si>
  <si>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</si>
  <si>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</si>
  <si>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</si>
  <si>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</si>
  <si>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</si>
  <si>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</si>
  <si>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</si>
  <si>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</si>
  <si>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</si>
  <si>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</si>
  <si>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</si>
  <si>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</si>
  <si>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</si>
  <si>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</si>
  <si>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</si>
  <si>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</si>
  <si>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</si>
  <si>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</si>
  <si>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</si>
  <si>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</si>
  <si>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</si>
  <si>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</si>
  <si>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</si>
  <si>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</si>
  <si>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</si>
  <si>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</si>
  <si>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</si>
  <si>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</si>
  <si>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</si>
  <si>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</si>
  <si>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</si>
  <si>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</si>
  <si>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</si>
  <si>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</si>
  <si>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</si>
  <si>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</si>
  <si>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</si>
  <si>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</si>
  <si>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</si>
  <si>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</si>
  <si>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</si>
  <si>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</si>
  <si>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</si>
  <si>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</si>
  <si>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</si>
  <si>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</si>
  <si>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</si>
  <si>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</si>
  <si>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</si>
  <si>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</si>
  <si>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</si>
  <si>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</si>
  <si>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</si>
  <si>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</si>
  <si>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</si>
  <si>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</si>
  <si>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</si>
  <si>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</si>
  <si>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</si>
  <si>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</si>
  <si>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</si>
  <si>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</si>
  <si>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</si>
  <si>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</si>
  <si>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</si>
  <si>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</si>
  <si>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</si>
  <si>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</si>
  <si>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</si>
  <si>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</si>
  <si>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</si>
  <si>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</si>
  <si>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</si>
  <si>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</si>
  <si>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</si>
  <si>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</si>
  <si>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</si>
  <si>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</si>
  <si>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</si>
  <si>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</si>
  <si>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</si>
  <si>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</si>
  <si>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</si>
  <si>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</si>
  <si>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</si>
  <si>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</si>
  <si>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</si>
  <si>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</si>
  <si>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</si>
  <si>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</si>
  <si>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</si>
  <si>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</si>
  <si>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</si>
  <si>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</si>
  <si>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</si>
  <si>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</si>
  <si>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</si>
  <si>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</si>
  <si>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</si>
  <si>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</si>
  <si>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</si>
  <si>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</si>
  <si>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</si>
  <si>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</si>
  <si>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</si>
  <si>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</si>
  <si>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</si>
  <si>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</si>
  <si>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</si>
  <si>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</si>
  <si>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</si>
  <si>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</si>
  <si>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</si>
  <si>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</si>
  <si>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</si>
  <si>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</si>
  <si>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</si>
  <si>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</si>
  <si>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</si>
  <si>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</si>
  <si>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</si>
  <si>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</si>
  <si>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</si>
  <si>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</si>
  <si>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</si>
  <si>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</si>
  <si>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</si>
  <si>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</si>
  <si>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</si>
  <si>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</si>
  <si>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</si>
  <si>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</si>
  <si>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</si>
  <si>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</si>
  <si>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</si>
  <si>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</si>
  <si>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</si>
  <si>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</si>
  <si>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</si>
  <si>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</si>
  <si>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</si>
  <si>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</si>
  <si>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</si>
  <si>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</si>
  <si>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</si>
  <si>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</si>
  <si>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</si>
  <si>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</si>
  <si>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</si>
  <si>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</si>
  <si>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</si>
  <si>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</si>
  <si>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</si>
  <si>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</si>
  <si>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</si>
  <si>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</si>
  <si>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</si>
  <si>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</si>
  <si>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</si>
  <si>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</si>
  <si>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</si>
  <si>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</si>
  <si>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</si>
  <si>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</si>
  <si>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</si>
  <si>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</si>
  <si>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</si>
  <si>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</si>
  <si>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</si>
  <si>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</si>
  <si>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</si>
  <si>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</si>
  <si>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</si>
  <si>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</si>
  <si>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</si>
  <si>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</si>
  <si>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</si>
  <si>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</si>
  <si>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</si>
  <si>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</si>
  <si>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</si>
  <si>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</si>
  <si>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</si>
  <si>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</si>
  <si>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</si>
  <si>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</si>
  <si>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</si>
  <si>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</si>
  <si>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</si>
  <si>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</si>
  <si>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</si>
  <si>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</si>
  <si>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</si>
  <si>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</si>
  <si>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</si>
  <si>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</si>
  <si>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</si>
  <si>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</si>
  <si>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</si>
  <si>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</si>
  <si>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</si>
  <si>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</si>
  <si>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</si>
  <si>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</si>
  <si>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</si>
  <si>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</si>
  <si>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</si>
  <si>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</si>
  <si>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</si>
  <si>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</si>
  <si>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</si>
  <si>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</si>
  <si>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</si>
  <si>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</si>
  <si>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</si>
  <si>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</si>
  <si>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</si>
  <si>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</si>
  <si>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</si>
  <si>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</si>
  <si>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</si>
  <si>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</si>
  <si>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</si>
  <si>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</si>
  <si>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</si>
  <si>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</si>
  <si>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</si>
  <si>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</si>
  <si>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</si>
  <si>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</si>
  <si>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</si>
  <si>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</si>
  <si>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</si>
  <si>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</si>
  <si>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</si>
  <si>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</si>
  <si>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</si>
  <si>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</si>
  <si>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</si>
  <si>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</si>
  <si>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</si>
  <si>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</si>
  <si>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</si>
  <si>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</si>
  <si>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</si>
  <si>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</si>
  <si>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</si>
  <si>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</si>
  <si>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</si>
  <si>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</si>
  <si>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</si>
  <si>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</si>
  <si>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</si>
  <si>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</si>
  <si>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</si>
  <si>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</si>
  <si>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</si>
  <si>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</si>
  <si>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</si>
  <si>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</si>
  <si>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</si>
  <si>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</si>
  <si>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</si>
  <si>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</si>
  <si>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</si>
  <si>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</si>
  <si>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</si>
  <si>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</si>
  <si>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</si>
  <si>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</si>
  <si>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</si>
  <si>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</si>
  <si>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</si>
  <si>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</si>
  <si>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</si>
  <si>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</si>
  <si>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</si>
  <si>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</si>
  <si>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</si>
  <si>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</si>
  <si>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</si>
  <si>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</si>
  <si>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</si>
  <si>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</si>
  <si>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</si>
  <si>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</si>
  <si>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</si>
  <si>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</si>
  <si>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</si>
  <si>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</si>
  <si>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</si>
  <si>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</si>
  <si>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</si>
  <si>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</si>
  <si>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</si>
  <si>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</si>
  <si>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</si>
  <si>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</si>
  <si>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</si>
  <si>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</si>
  <si>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</si>
  <si>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</si>
  <si>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</si>
  <si>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</si>
  <si>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</si>
  <si>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</si>
  <si>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</si>
  <si>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</si>
  <si>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</si>
  <si>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</si>
  <si>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</si>
  <si>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</si>
  <si>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</si>
  <si>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</si>
  <si>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</si>
  <si>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</si>
  <si>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</si>
  <si>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</si>
  <si>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</si>
  <si>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</si>
  <si>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</si>
  <si>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</si>
  <si>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</si>
  <si>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</si>
  <si>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</si>
  <si>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</si>
  <si>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</si>
  <si>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</si>
  <si>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</si>
  <si>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</si>
  <si>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</si>
  <si>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</si>
  <si>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</si>
  <si>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</si>
  <si>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</si>
  <si>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</si>
  <si>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</si>
  <si>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</si>
  <si>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</si>
  <si>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</si>
  <si>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</si>
  <si>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</si>
  <si>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</si>
  <si>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</si>
  <si>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</si>
  <si>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</si>
  <si>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</si>
  <si>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</si>
  <si>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</si>
  <si>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</si>
  <si>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</si>
  <si>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</si>
  <si>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</si>
  <si>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</si>
  <si>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</si>
  <si>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</si>
  <si>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</si>
  <si>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</si>
  <si>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</si>
  <si>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</si>
  <si>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</si>
  <si>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</si>
  <si>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</si>
  <si>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</si>
  <si>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</si>
  <si>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</si>
  <si>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</si>
  <si>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</si>
  <si>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</si>
  <si>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</si>
  <si>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</si>
  <si>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</si>
  <si>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</si>
  <si>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</si>
  <si>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</si>
  <si>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</si>
  <si>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</si>
  <si>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</si>
  <si>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</si>
  <si>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</si>
  <si>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</si>
  <si>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</si>
  <si>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</si>
  <si>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</si>
  <si>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</si>
  <si>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</si>
  <si>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</si>
  <si>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</si>
  <si>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</si>
  <si>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</si>
  <si>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</si>
  <si>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</si>
  <si>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</si>
  <si>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</si>
  <si>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</si>
  <si>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</si>
  <si>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</si>
  <si>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</si>
  <si>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</si>
  <si>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</si>
  <si>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</si>
  <si>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</si>
  <si>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</si>
  <si>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</si>
  <si>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</si>
  <si>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</si>
  <si>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</si>
  <si>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</si>
  <si>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</si>
  <si>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</si>
  <si>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</si>
  <si>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</si>
  <si>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</si>
  <si>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</si>
  <si>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</si>
  <si>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</si>
  <si>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</si>
  <si>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</si>
  <si>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</si>
  <si>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</si>
  <si>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</si>
  <si>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</si>
  <si>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</si>
  <si>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</si>
  <si>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</si>
  <si>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</si>
  <si>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</si>
  <si>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</si>
  <si>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</si>
  <si>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</si>
  <si>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</si>
  <si>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</si>
  <si>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</si>
  <si>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</si>
  <si>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</si>
  <si>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</si>
  <si>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</si>
  <si>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</si>
  <si>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</si>
  <si>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</si>
  <si>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</si>
  <si>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</si>
  <si>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</si>
  <si>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</si>
  <si>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</si>
  <si>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</si>
  <si>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</si>
  <si>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</si>
  <si>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</si>
  <si>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</si>
  <si>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</si>
  <si>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</si>
  <si>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</si>
  <si>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</si>
  <si>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</si>
  <si>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</si>
  <si>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</si>
  <si>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</si>
  <si>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</si>
  <si>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</si>
  <si>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</si>
  <si>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</si>
  <si>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</si>
  <si>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</si>
  <si>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</si>
  <si>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</si>
  <si>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</si>
  <si>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</si>
  <si>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</si>
  <si>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</si>
  <si>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</si>
  <si>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</si>
  <si>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</si>
  <si>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</si>
  <si>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</si>
  <si>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</si>
  <si>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</si>
  <si>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</si>
  <si>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</si>
  <si>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</si>
  <si>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</si>
  <si>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</si>
  <si>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</si>
  <si>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</si>
  <si>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</si>
  <si>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</si>
  <si>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</si>
  <si>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</si>
  <si>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</si>
  <si>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</si>
  <si>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</si>
  <si>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</si>
  <si>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</si>
  <si>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</si>
  <si>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</si>
  <si>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</si>
  <si>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</si>
  <si>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</si>
  <si>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</si>
  <si>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</si>
  <si>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</si>
  <si>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</si>
  <si>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</si>
  <si>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</si>
  <si>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</si>
  <si>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</si>
  <si>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</si>
  <si>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</si>
  <si>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</si>
  <si>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</si>
  <si>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</si>
  <si>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</si>
  <si>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</si>
  <si>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</si>
  <si>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</si>
  <si>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</si>
  <si>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</si>
  <si>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</si>
  <si>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</si>
  <si>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</si>
  <si>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</si>
  <si>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</si>
  <si>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</si>
  <si>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</si>
  <si>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</si>
  <si>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</si>
  <si>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</si>
  <si>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</si>
  <si>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</si>
  <si>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</si>
  <si>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</si>
  <si>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</si>
  <si>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</si>
  <si>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</si>
  <si>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</si>
  <si>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</si>
  <si>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</si>
  <si>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</si>
  <si>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</si>
  <si>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</si>
  <si>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</si>
  <si>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</si>
  <si>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</si>
  <si>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</si>
  <si>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</si>
  <si>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</si>
  <si>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</si>
  <si>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</si>
  <si>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</si>
  <si>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</si>
  <si>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</si>
  <si>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</si>
  <si>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</si>
  <si>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</si>
  <si>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</si>
  <si>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</si>
  <si>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</si>
  <si>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</si>
  <si>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</si>
  <si>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</si>
  <si>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</si>
  <si>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</si>
  <si>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</si>
  <si>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</si>
  <si>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</si>
  <si>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</si>
  <si>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</si>
  <si>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</si>
  <si>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</si>
  <si>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</si>
  <si>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</si>
  <si>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</si>
  <si>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</si>
  <si>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</si>
  <si>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</si>
  <si>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</si>
  <si>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</si>
  <si>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</si>
  <si>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</si>
  <si>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</si>
  <si>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</si>
  <si>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</si>
  <si>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</si>
  <si>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</si>
  <si>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</si>
  <si>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</si>
  <si>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</si>
  <si>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</si>
  <si>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</si>
  <si>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</si>
  <si>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</si>
  <si>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</si>
  <si>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</si>
  <si>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</si>
  <si>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</si>
  <si>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</si>
  <si>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</si>
  <si>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</si>
  <si>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</si>
  <si>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</si>
  <si>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</si>
  <si>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</si>
  <si>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</si>
  <si>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</si>
  <si>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</si>
  <si>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</si>
  <si>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</si>
  <si>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</si>
  <si>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</si>
  <si>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</si>
  <si>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</si>
  <si>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</si>
  <si>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</si>
  <si>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</si>
  <si>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</si>
  <si>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</si>
  <si>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</si>
  <si>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</si>
  <si>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</si>
  <si>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</si>
  <si>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</si>
  <si>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</si>
  <si>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</si>
  <si>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</si>
  <si>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</si>
  <si>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</si>
  <si>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</si>
  <si>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</si>
  <si>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</si>
  <si>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</si>
  <si>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</si>
  <si>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</si>
  <si>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</si>
  <si>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</si>
  <si>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</si>
  <si>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</si>
  <si>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</si>
  <si>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</si>
  <si>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</si>
  <si>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</si>
  <si>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</si>
  <si>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</si>
  <si>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</si>
  <si>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</si>
  <si>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</si>
  <si>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</si>
  <si>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</si>
  <si>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</si>
  <si>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</si>
  <si>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</si>
  <si>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</si>
  <si>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</si>
  <si>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</si>
  <si>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</si>
  <si>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</si>
  <si>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</si>
  <si>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</si>
  <si>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</si>
  <si>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</si>
  <si>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</si>
  <si>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</si>
  <si>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</si>
  <si>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</si>
  <si>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</si>
  <si>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</si>
  <si>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</si>
  <si>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</si>
  <si>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</si>
  <si>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</si>
  <si>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</si>
  <si>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</si>
  <si>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</si>
  <si>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</si>
  <si>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</si>
  <si>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</si>
  <si>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</si>
  <si>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</si>
  <si>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</si>
  <si>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</si>
  <si>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</si>
  <si>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</si>
  <si>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</si>
  <si>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</si>
  <si>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</si>
  <si>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</si>
  <si>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</si>
  <si>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</si>
  <si>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</si>
  <si>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</si>
  <si>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</si>
  <si>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</si>
  <si>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</si>
  <si>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</si>
  <si>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</si>
  <si>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</si>
  <si>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</si>
  <si>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</si>
  <si>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</si>
  <si>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</si>
  <si>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</si>
  <si>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</si>
  <si>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</si>
  <si>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</si>
  <si>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</si>
  <si>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</si>
  <si>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</si>
  <si>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</si>
  <si>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</si>
  <si>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</si>
  <si>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</si>
  <si>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</si>
  <si>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</si>
  <si>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</si>
  <si>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</si>
  <si>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</si>
  <si>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</si>
  <si>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</si>
  <si>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</si>
  <si>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</si>
  <si>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</si>
  <si>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</si>
  <si>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</si>
  <si>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</si>
  <si>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</si>
  <si>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</si>
  <si>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</si>
  <si>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</si>
  <si>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</si>
  <si>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</si>
  <si>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</si>
  <si>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</si>
  <si>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</si>
  <si>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</si>
  <si>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</si>
  <si>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</si>
  <si>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</si>
  <si>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</si>
  <si>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</si>
  <si>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</si>
  <si>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</si>
  <si>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</si>
  <si>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</si>
  <si>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</si>
  <si>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</si>
  <si>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</si>
  <si>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</si>
  <si>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</si>
  <si>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</si>
  <si>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</si>
  <si>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</si>
  <si>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</si>
  <si>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</si>
  <si>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</si>
  <si>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</si>
  <si>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</si>
  <si>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</si>
  <si>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</si>
  <si>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</si>
  <si>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</si>
  <si>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</si>
  <si>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</si>
  <si>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</si>
  <si>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</si>
  <si>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</si>
  <si>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</si>
  <si>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</si>
  <si>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</si>
  <si>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</si>
  <si>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</si>
  <si>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</si>
  <si>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</si>
  <si>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</si>
  <si>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</si>
  <si>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</si>
  <si>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</si>
  <si>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</si>
  <si>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</si>
  <si>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</si>
  <si>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</si>
  <si>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</si>
  <si>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</si>
  <si>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</si>
  <si>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</si>
  <si>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</si>
  <si>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</si>
  <si>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</si>
  <si>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</si>
  <si>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</si>
  <si>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</si>
  <si>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</si>
  <si>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</si>
  <si>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</si>
  <si>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</si>
  <si>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</si>
  <si>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</si>
  <si>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</si>
  <si>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</si>
  <si>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</si>
  <si>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</si>
  <si>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</si>
  <si>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</si>
  <si>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</si>
  <si>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</si>
  <si>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</si>
  <si>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</si>
  <si>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</si>
  <si>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</si>
  <si>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</si>
  <si>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</si>
  <si>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</si>
  <si>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</si>
  <si>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</si>
  <si>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</si>
  <si>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</si>
  <si>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</si>
  <si>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</si>
  <si>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</si>
  <si>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</si>
  <si>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</si>
  <si>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</si>
  <si>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</si>
  <si>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</si>
  <si>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</si>
  <si>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</si>
  <si>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</si>
  <si>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</si>
  <si>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</si>
  <si>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</si>
  <si>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</si>
  <si>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</si>
  <si>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</si>
  <si>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</si>
  <si>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</si>
  <si>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</si>
  <si>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</si>
  <si>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</si>
  <si>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</si>
  <si>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</si>
  <si>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</si>
  <si>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</si>
  <si>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</si>
  <si>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</si>
  <si>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</si>
  <si>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</si>
  <si>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</si>
  <si>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</si>
  <si>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</si>
  <si>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</si>
  <si>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</si>
  <si>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</si>
  <si>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</si>
  <si>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</si>
  <si>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</si>
  <si>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</si>
  <si>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</si>
  <si>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</si>
  <si>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</si>
  <si>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</si>
  <si>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</si>
  <si>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</si>
  <si>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</si>
  <si>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</si>
  <si>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</si>
  <si>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</si>
  <si>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</si>
  <si>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</si>
  <si>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</si>
  <si>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</si>
  <si>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</si>
  <si>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</si>
  <si>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</si>
  <si>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</si>
  <si>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</si>
  <si>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</si>
  <si>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</si>
  <si>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</si>
  <si>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</si>
  <si>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</si>
  <si>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</si>
  <si>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</si>
  <si>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</si>
  <si>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</si>
  <si>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</si>
  <si>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</si>
  <si>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</si>
  <si>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</si>
  <si>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</si>
  <si>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</si>
  <si>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</si>
  <si>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</si>
  <si>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</si>
  <si>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</si>
  <si>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</si>
  <si>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</si>
  <si>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</si>
  <si>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</si>
  <si>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</si>
  <si>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</si>
  <si>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</si>
  <si>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</si>
  <si>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</si>
  <si>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</si>
  <si>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</si>
  <si>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</si>
  <si>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</si>
  <si>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</si>
  <si>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</si>
  <si>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</si>
  <si>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</si>
  <si>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</si>
  <si>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</si>
  <si>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</si>
  <si>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</si>
  <si>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</si>
  <si>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</si>
  <si>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</si>
  <si>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</si>
  <si>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</si>
  <si>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</si>
  <si>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</si>
  <si>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</si>
  <si>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</si>
  <si>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</si>
  <si>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</si>
  <si>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</si>
  <si>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</si>
  <si>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</si>
  <si>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</si>
  <si>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</si>
  <si>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</si>
  <si>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</si>
  <si>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</si>
  <si>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</si>
  <si>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</si>
  <si>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</si>
  <si>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</si>
  <si>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</si>
  <si>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</si>
  <si>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</si>
  <si>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</si>
  <si>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</si>
  <si>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</si>
  <si>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</si>
  <si>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</si>
  <si>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</si>
  <si>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</si>
  <si>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</si>
  <si>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</si>
  <si>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</si>
  <si>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</si>
  <si>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</si>
  <si>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</si>
  <si>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</si>
  <si>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</si>
  <si>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</si>
  <si>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</si>
  <si>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</si>
  <si>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</si>
  <si>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</si>
  <si>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</si>
  <si>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</si>
  <si>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</si>
  <si>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</si>
  <si>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</si>
  <si>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</si>
  <si>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</si>
  <si>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</si>
  <si>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</si>
  <si>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</si>
  <si>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</si>
  <si>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</si>
  <si>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</si>
  <si>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</si>
  <si>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</si>
  <si>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</si>
  <si>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</si>
  <si>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</si>
  <si>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</si>
  <si>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</si>
  <si>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</si>
  <si>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</si>
  <si>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</si>
  <si>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</si>
  <si>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</si>
  <si>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</si>
  <si>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</si>
  <si>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</si>
  <si>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</si>
  <si>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</si>
  <si>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</si>
  <si>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</si>
  <si>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</si>
  <si>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</si>
  <si>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</si>
  <si>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</si>
  <si>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</si>
  <si>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</si>
  <si>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</si>
  <si>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</si>
  <si>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</si>
  <si>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</si>
  <si>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</si>
  <si>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</si>
  <si>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</si>
  <si>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</si>
  <si>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</si>
  <si>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</si>
  <si>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</si>
  <si>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</si>
  <si>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</si>
  <si>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</si>
  <si>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</si>
  <si>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</si>
  <si>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</si>
  <si>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</si>
  <si>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</si>
  <si>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</si>
  <si>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</si>
  <si>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</si>
  <si>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</si>
  <si>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</si>
  <si>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</si>
  <si>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</si>
  <si>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</si>
  <si>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</si>
  <si>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</si>
  <si>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</si>
  <si>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</si>
  <si>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</si>
  <si>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</si>
  <si>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</si>
  <si>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</si>
  <si>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</si>
  <si>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</si>
  <si>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</si>
  <si>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</si>
  <si>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</si>
  <si>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</si>
  <si>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</si>
  <si>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</si>
  <si>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</si>
  <si>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</si>
  <si>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</si>
  <si>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</si>
  <si>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</si>
  <si>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</si>
  <si>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</si>
  <si>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</si>
  <si>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</si>
  <si>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</si>
  <si>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</si>
  <si>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</si>
  <si>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</si>
  <si>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</si>
  <si>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</si>
  <si>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</si>
  <si>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</si>
  <si>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</si>
  <si>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</si>
  <si>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</si>
  <si>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</si>
  <si>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</si>
  <si>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</si>
  <si>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</si>
  <si>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</si>
  <si>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</si>
  <si>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</si>
  <si>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</si>
  <si>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</si>
  <si>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</si>
  <si>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</si>
  <si>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</si>
  <si>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</si>
  <si>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</si>
  <si>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</si>
  <si>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</si>
  <si>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</si>
  <si>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</si>
  <si>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</si>
  <si>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</si>
  <si>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</si>
  <si>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</si>
  <si>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</si>
  <si>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</si>
  <si>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</si>
  <si>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</si>
  <si>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</si>
  <si>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</si>
  <si>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</si>
  <si>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</si>
  <si>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</si>
  <si>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</si>
  <si>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</si>
  <si>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</si>
  <si>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</si>
  <si>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</si>
  <si>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</si>
  <si>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</si>
  <si>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</si>
  <si>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</si>
  <si>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</si>
  <si>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</si>
  <si>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</si>
  <si>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</si>
  <si>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</si>
  <si>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</si>
  <si>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</si>
  <si>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</si>
  <si>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</si>
  <si>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</si>
  <si>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</si>
  <si>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</si>
  <si>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</si>
  <si>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</si>
  <si>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</si>
  <si>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</si>
  <si>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</si>
  <si>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</si>
  <si>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</si>
  <si>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</si>
  <si>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</si>
  <si>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</si>
  <si>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</si>
  <si>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</si>
  <si>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</si>
  <si>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</si>
  <si>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</si>
  <si>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</si>
  <si>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</si>
  <si>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</si>
  <si>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</si>
  <si>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</si>
  <si>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</si>
  <si>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</si>
  <si>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</si>
  <si>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</si>
  <si>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</si>
  <si>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</si>
  <si>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</si>
  <si>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</si>
  <si>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</si>
  <si>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</si>
  <si>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</si>
  <si>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</si>
  <si>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</si>
  <si>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</si>
  <si>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</si>
  <si>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</si>
  <si>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</si>
  <si>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</si>
  <si>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</si>
  <si>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</si>
  <si>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</si>
  <si>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</si>
  <si>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</si>
  <si>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</si>
  <si>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</si>
  <si>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</si>
  <si>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</si>
  <si>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</si>
  <si>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</si>
  <si>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</si>
  <si>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</si>
  <si>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</si>
  <si>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</si>
  <si>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</si>
  <si>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</si>
  <si>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</si>
  <si>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</si>
  <si>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</si>
  <si>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</si>
  <si>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</si>
  <si>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</si>
  <si>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</si>
  <si>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</si>
  <si>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</si>
  <si>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</si>
  <si>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</si>
  <si>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</si>
  <si>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</si>
  <si>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</si>
  <si>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</si>
  <si>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</si>
  <si>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</si>
  <si>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</si>
  <si>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</si>
  <si>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</si>
  <si>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</si>
  <si>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</si>
  <si>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</si>
  <si>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</si>
  <si>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</si>
  <si>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</si>
  <si>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</si>
  <si>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</si>
  <si>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</si>
  <si>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</si>
  <si>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</si>
  <si>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</si>
  <si>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</si>
  <si>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</si>
  <si>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</si>
  <si>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</si>
  <si>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</si>
  <si>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</si>
  <si>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</si>
  <si>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</si>
  <si>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</si>
  <si>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</si>
  <si>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</si>
  <si>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</si>
  <si>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</si>
  <si>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</si>
  <si>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</si>
  <si>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</si>
  <si>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</si>
  <si>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</si>
  <si>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</si>
  <si>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</si>
  <si>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</si>
  <si>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</si>
  <si>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</si>
  <si>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</si>
  <si>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</si>
  <si>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</si>
  <si>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</si>
  <si>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</si>
  <si>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</si>
  <si>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</si>
  <si>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</si>
  <si>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</si>
  <si>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</si>
  <si>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</si>
  <si>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</si>
  <si>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</si>
  <si>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</si>
  <si>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</si>
  <si>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</si>
  <si>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</si>
  <si>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</si>
  <si>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</si>
  <si>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</si>
  <si>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</si>
  <si>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</si>
  <si>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</si>
  <si>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</si>
  <si>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</si>
  <si>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</si>
  <si>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</si>
  <si>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</si>
  <si>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</si>
  <si>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</si>
  <si>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</si>
  <si>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</si>
  <si>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</si>
  <si>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</si>
  <si>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</si>
  <si>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</si>
  <si>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</si>
  <si>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</si>
  <si>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</si>
  <si>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</si>
  <si>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</si>
  <si>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</si>
  <si>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</si>
  <si>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</si>
  <si>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</si>
  <si>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</si>
  <si>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</si>
  <si>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</si>
  <si>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</si>
  <si>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</si>
  <si>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</si>
  <si>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</si>
  <si>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</si>
  <si>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</si>
  <si>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</si>
  <si>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</si>
  <si>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</si>
  <si>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</si>
  <si>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</si>
  <si>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</si>
  <si>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</si>
  <si>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</si>
  <si>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</si>
  <si>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</si>
  <si>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</si>
  <si>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</si>
  <si>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</si>
  <si>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</si>
  <si>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</si>
  <si>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</si>
  <si>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</si>
  <si>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</si>
  <si>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</si>
  <si>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</si>
  <si>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</si>
  <si>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</si>
  <si>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</si>
  <si>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</si>
  <si>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</si>
  <si>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</si>
  <si>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</si>
  <si>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</si>
  <si>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</si>
  <si>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</si>
  <si>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</si>
  <si>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</si>
  <si>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</si>
  <si>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</si>
  <si>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</si>
  <si>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</si>
  <si>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</si>
  <si>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</si>
  <si>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</si>
  <si>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</si>
  <si>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</si>
  <si>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</si>
  <si>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</si>
  <si>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</si>
  <si>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</si>
  <si>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</si>
  <si>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</si>
  <si>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</si>
  <si>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</si>
  <si>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</si>
  <si>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</si>
  <si>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</si>
  <si>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</si>
  <si>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</si>
  <si>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</si>
  <si>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</si>
  <si>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</si>
  <si>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</si>
  <si>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</si>
  <si>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</si>
  <si>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</si>
  <si>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</si>
  <si>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</si>
  <si>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</si>
  <si>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</si>
  <si>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</si>
  <si>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</si>
  <si>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</si>
  <si>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</si>
  <si>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</si>
  <si>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</si>
  <si>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</si>
  <si>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</si>
  <si>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</si>
  <si>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</si>
  <si>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</si>
  <si>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</si>
  <si>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</si>
  <si>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</si>
  <si>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</si>
  <si>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</si>
  <si>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</si>
  <si>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</si>
  <si>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</si>
  <si>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</si>
  <si>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</si>
  <si>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</si>
  <si>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</si>
  <si>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</si>
  <si>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</si>
  <si>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</si>
  <si>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</si>
  <si>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</si>
  <si>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</si>
  <si>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</si>
  <si>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</si>
  <si>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</si>
  <si>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</si>
  <si>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</si>
  <si>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</si>
  <si>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</si>
  <si>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</si>
  <si>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</si>
  <si>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</si>
  <si>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</si>
  <si>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</si>
  <si>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</si>
  <si>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</si>
  <si>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</si>
  <si>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</si>
  <si>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</si>
  <si>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</si>
  <si>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</si>
  <si>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</si>
  <si>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</si>
  <si>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</si>
  <si>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</si>
  <si>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</si>
  <si>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</si>
  <si>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</si>
  <si>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</si>
  <si>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</si>
  <si>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</si>
  <si>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</si>
  <si>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</si>
  <si>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</si>
  <si>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</si>
  <si>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</si>
  <si>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</si>
  <si>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</si>
  <si>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</si>
  <si>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</si>
  <si>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</si>
  <si>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</si>
  <si>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</si>
  <si>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</si>
  <si>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</si>
  <si>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</si>
  <si>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</si>
  <si>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</si>
  <si>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</si>
  <si>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</si>
  <si>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</si>
  <si>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</si>
  <si>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</si>
  <si>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</si>
  <si>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</si>
  <si>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</si>
  <si>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</si>
  <si>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</si>
  <si>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</si>
  <si>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</si>
  <si>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</si>
  <si>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</si>
  <si>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</si>
  <si>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</si>
  <si>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</si>
  <si>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</si>
  <si>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</si>
  <si>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</si>
  <si>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</si>
  <si>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</si>
  <si>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</si>
  <si>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</si>
  <si>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</si>
  <si>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</si>
  <si>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</si>
  <si>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</si>
  <si>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</si>
  <si>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</si>
  <si>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</si>
  <si>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</si>
  <si>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</si>
  <si>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</si>
  <si>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</si>
  <si>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</si>
  <si>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</si>
  <si>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</si>
  <si>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</si>
  <si>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</si>
  <si>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</si>
  <si>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</si>
  <si>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</si>
  <si>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</si>
  <si>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</si>
  <si>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</si>
  <si>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</si>
  <si>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</si>
  <si>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</si>
  <si>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</si>
  <si>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</si>
  <si>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</si>
  <si>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</si>
  <si>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</si>
  <si>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</si>
  <si>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</si>
  <si>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</si>
  <si>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</si>
  <si>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</si>
  <si>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</si>
  <si>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</si>
  <si>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</si>
  <si>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</si>
  <si>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</si>
  <si>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</si>
  <si>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</si>
  <si>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</si>
  <si>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</si>
  <si>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</si>
  <si>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</si>
  <si>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</si>
  <si>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</si>
  <si>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</si>
  <si>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</si>
  <si>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</si>
  <si>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</si>
  <si>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</si>
  <si>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</si>
  <si>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</si>
  <si>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</si>
  <si>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</si>
  <si>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</si>
  <si>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</si>
  <si>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</si>
  <si>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</si>
  <si>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</si>
  <si>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</si>
  <si>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</si>
  <si>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</si>
  <si>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</si>
  <si>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</si>
  <si>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</si>
  <si>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</si>
  <si>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</si>
  <si>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</si>
  <si>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</si>
  <si>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</si>
  <si>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</si>
  <si>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</si>
  <si>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</si>
  <si>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</si>
  <si>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</si>
  <si>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</si>
  <si>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</si>
  <si>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</si>
  <si>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</si>
  <si>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</si>
  <si>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</si>
  <si>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</si>
  <si>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</si>
  <si>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</si>
  <si>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</si>
  <si>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</si>
  <si>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</si>
  <si>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</si>
  <si>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</si>
  <si>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</si>
  <si>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</si>
  <si>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</si>
  <si>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</si>
  <si>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</si>
  <si>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</si>
  <si>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</si>
  <si>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</si>
  <si>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</si>
  <si>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</si>
  <si>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</si>
  <si>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</si>
  <si>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</si>
  <si>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</si>
  <si>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</si>
  <si>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</si>
  <si>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</si>
  <si>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</si>
  <si>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</si>
  <si>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</si>
  <si>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</si>
  <si>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</si>
  <si>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</si>
  <si>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</si>
  <si>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</si>
  <si>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</si>
  <si>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</si>
  <si>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</si>
  <si>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</si>
  <si>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</si>
  <si>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</si>
  <si>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</si>
  <si>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</si>
  <si>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</si>
  <si>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</si>
  <si>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</si>
  <si>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</si>
  <si>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</si>
  <si>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</si>
  <si>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</si>
  <si>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</si>
  <si>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</si>
  <si>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</si>
  <si>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</si>
  <si>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</si>
  <si>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</si>
  <si>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</si>
  <si>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</si>
  <si>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</si>
  <si>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</si>
  <si>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</si>
  <si>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</si>
  <si>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</si>
  <si>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</si>
  <si>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</si>
  <si>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</si>
  <si>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</si>
  <si>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</si>
  <si>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</si>
  <si>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</si>
  <si>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</si>
  <si>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</si>
  <si>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</si>
  <si>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</si>
  <si>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</si>
  <si>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</si>
  <si>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</si>
  <si>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</si>
  <si>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</si>
  <si>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</si>
  <si>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</si>
  <si>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</si>
  <si>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</si>
  <si>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</si>
  <si>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</si>
  <si>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</si>
  <si>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</si>
  <si>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</si>
  <si>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</si>
  <si>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</si>
  <si>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</si>
  <si>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</si>
  <si>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</si>
  <si>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</si>
  <si>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</si>
  <si>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</si>
  <si>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</si>
  <si>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</si>
  <si>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</si>
  <si>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</si>
  <si>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</si>
  <si>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</si>
  <si>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</si>
  <si>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</si>
  <si>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</si>
  <si>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</si>
  <si>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</si>
  <si>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</si>
  <si>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</si>
  <si>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</si>
  <si>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</si>
  <si>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</si>
  <si>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</si>
  <si>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</si>
  <si>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</si>
  <si>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</si>
  <si>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</si>
  <si>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</si>
  <si>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</si>
  <si>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</si>
  <si>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</si>
  <si>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</si>
  <si>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</si>
  <si>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</si>
  <si>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</si>
  <si>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</si>
  <si>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</si>
  <si>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</si>
  <si>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</si>
  <si>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</si>
  <si>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</si>
  <si>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</si>
  <si>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</si>
  <si>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</si>
  <si>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</si>
  <si>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</si>
  <si>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</si>
  <si>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</si>
  <si>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</si>
  <si>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</si>
  <si>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</si>
  <si>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</si>
  <si>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</si>
  <si>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</si>
  <si>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</si>
  <si>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</si>
  <si>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</si>
  <si>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</si>
  <si>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</si>
  <si>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</si>
  <si>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</si>
  <si>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</si>
  <si>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</si>
  <si>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</si>
  <si>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</si>
  <si>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</si>
  <si>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</si>
  <si>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</si>
  <si>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</si>
  <si>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</si>
  <si>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</si>
  <si>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</si>
  <si>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</si>
  <si>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</si>
  <si>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</si>
  <si>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</si>
  <si>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</si>
  <si>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</si>
  <si>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</si>
  <si>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</si>
  <si>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</si>
  <si>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</si>
  <si>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</si>
  <si>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</si>
  <si>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</si>
  <si>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</si>
  <si>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</si>
  <si>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</si>
  <si>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</si>
  <si>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</si>
  <si>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</si>
  <si>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</si>
  <si>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</si>
  <si>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</si>
  <si>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</si>
  <si>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</si>
  <si>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</si>
  <si>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</si>
  <si>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</si>
  <si>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</si>
  <si>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</si>
  <si>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</si>
  <si>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</si>
  <si>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</si>
  <si>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</si>
  <si>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</si>
  <si>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</si>
  <si>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</si>
  <si>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</si>
  <si>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</si>
  <si>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</si>
  <si>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</si>
  <si>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</si>
  <si>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</si>
  <si>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</si>
  <si>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</si>
  <si>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</si>
  <si>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</si>
  <si>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</si>
  <si>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</si>
  <si>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</si>
  <si>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</si>
  <si>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</si>
  <si>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</si>
  <si>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</si>
  <si>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</si>
  <si>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</si>
  <si>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</si>
  <si>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</si>
  <si>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</si>
  <si>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</si>
  <si>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</si>
  <si>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</si>
  <si>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</si>
  <si>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</si>
  <si>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</si>
  <si>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</si>
  <si>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</si>
  <si>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</si>
  <si>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</si>
  <si>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</si>
  <si>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</si>
  <si>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</si>
  <si>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</si>
  <si>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</si>
  <si>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</si>
  <si>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</si>
  <si>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</si>
  <si>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</si>
  <si>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</si>
  <si>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</si>
  <si>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</si>
  <si>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</si>
  <si>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</si>
  <si>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</si>
  <si>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</si>
  <si>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</si>
  <si>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</si>
  <si>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</si>
  <si>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</si>
  <si>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</si>
  <si>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</si>
  <si>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</si>
  <si>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</si>
  <si>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</si>
  <si>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</si>
  <si>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</si>
  <si>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</si>
  <si>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</si>
  <si>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</si>
  <si>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</si>
  <si>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</si>
  <si>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</si>
  <si>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</si>
  <si>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</si>
  <si>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</si>
  <si>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</si>
  <si>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</si>
  <si>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</si>
  <si>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</si>
  <si>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</si>
  <si>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</si>
  <si>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</si>
  <si>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</si>
  <si>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</si>
  <si>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</si>
  <si>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</si>
  <si>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</si>
  <si>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</si>
  <si>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</si>
  <si>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</si>
  <si>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</si>
  <si>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</si>
  <si>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</si>
  <si>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</si>
  <si>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</si>
  <si>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</si>
  <si>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</si>
  <si>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</si>
  <si>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</si>
  <si>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</si>
  <si>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</si>
  <si>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</si>
  <si>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</si>
  <si>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</si>
  <si>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</si>
  <si>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</si>
  <si>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</si>
  <si>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</si>
  <si>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</si>
  <si>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</si>
  <si>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</si>
  <si>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</si>
  <si>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</si>
  <si>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</si>
  <si>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</si>
  <si>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</si>
  <si>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</si>
  <si>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</si>
  <si>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</si>
  <si>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</si>
  <si>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</si>
  <si>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</si>
  <si>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</si>
  <si>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</si>
  <si>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</si>
  <si>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</si>
  <si>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</si>
  <si>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</si>
  <si>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</si>
  <si>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</si>
  <si>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</si>
  <si>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</si>
  <si>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</si>
  <si>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</si>
  <si>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</si>
  <si>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</si>
  <si>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</si>
  <si>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</si>
  <si>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</si>
  <si>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</si>
  <si>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</si>
  <si>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</si>
  <si>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</si>
  <si>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</si>
  <si>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</si>
  <si>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</si>
  <si>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</si>
  <si>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</si>
  <si>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</si>
  <si>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</si>
  <si>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</si>
  <si>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</si>
  <si>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</si>
  <si>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</si>
  <si>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</si>
  <si>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</si>
  <si>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</si>
  <si>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</si>
  <si>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</si>
  <si>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</si>
  <si>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</si>
  <si>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</si>
  <si>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</si>
  <si>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</si>
  <si>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</si>
  <si>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</si>
  <si>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</si>
  <si>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</si>
  <si>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</si>
  <si>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</si>
  <si>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</si>
  <si>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</si>
  <si>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</si>
  <si>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</si>
  <si>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</si>
  <si>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</si>
  <si>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</si>
  <si>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</si>
  <si>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</si>
  <si>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</si>
  <si>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</si>
  <si>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</si>
  <si>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</si>
  <si>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</si>
  <si>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</si>
  <si>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</si>
  <si>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</si>
  <si>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</si>
  <si>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</si>
  <si>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</si>
  <si>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</si>
  <si>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</si>
  <si>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</si>
  <si>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</si>
  <si>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</si>
  <si>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</si>
  <si>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</si>
  <si>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</si>
  <si>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</si>
  <si>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</si>
  <si>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</si>
  <si>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</si>
  <si>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</si>
  <si>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</si>
  <si>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</si>
  <si>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</si>
  <si>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</si>
  <si>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</si>
  <si>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</si>
  <si>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</si>
  <si>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</si>
  <si>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</si>
  <si>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</si>
  <si>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</si>
  <si>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</si>
  <si>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</si>
  <si>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</si>
  <si>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</si>
  <si>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</si>
  <si>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</si>
  <si>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</si>
  <si>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</si>
  <si>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</si>
  <si>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</si>
  <si>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</si>
  <si>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</si>
  <si>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</si>
  <si>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</si>
  <si>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</si>
  <si>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</si>
  <si>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</si>
  <si>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</si>
  <si>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</si>
  <si>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</si>
  <si>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</si>
  <si>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</si>
  <si>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</si>
  <si>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</si>
  <si>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</si>
  <si>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</si>
  <si>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</si>
  <si>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</si>
  <si>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</si>
  <si>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</si>
  <si>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</si>
  <si>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</si>
  <si>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</si>
  <si>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</si>
  <si>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</si>
  <si>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</si>
  <si>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</si>
  <si>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</si>
  <si>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</si>
  <si>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</si>
  <si>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</si>
  <si>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</si>
  <si>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</si>
  <si>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</si>
  <si>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</si>
  <si>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</si>
  <si>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</si>
  <si>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</si>
  <si>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</si>
  <si>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</si>
  <si>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</si>
  <si>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</si>
  <si>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</si>
  <si>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</si>
  <si>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</si>
  <si>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</si>
  <si>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</si>
  <si>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</si>
  <si>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</si>
  <si>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</si>
  <si>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</si>
  <si>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</si>
  <si>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</si>
  <si>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</si>
  <si>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</si>
  <si>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</si>
  <si>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</si>
  <si>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</si>
  <si>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</si>
  <si>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</si>
  <si>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</si>
  <si>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</si>
  <si>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</si>
  <si>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</si>
  <si>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</si>
  <si>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</si>
  <si>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</si>
  <si>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</si>
  <si>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</si>
  <si>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</si>
  <si>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</si>
  <si>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</si>
  <si>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</si>
  <si>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</si>
  <si>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</si>
  <si>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</si>
  <si>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</si>
  <si>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</si>
  <si>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</si>
  <si>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</si>
  <si>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</si>
  <si>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</si>
  <si>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</si>
  <si>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</si>
  <si>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</si>
  <si>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</si>
  <si>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</si>
  <si>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</si>
  <si>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</si>
  <si>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</si>
  <si>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</si>
  <si>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</si>
  <si>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</si>
  <si>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</si>
  <si>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</si>
  <si>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</si>
  <si>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</si>
  <si>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</si>
  <si>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</si>
  <si>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</si>
  <si>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</si>
  <si>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</si>
  <si>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</si>
  <si>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</si>
  <si>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</si>
  <si>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</si>
  <si>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</si>
  <si>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</si>
  <si>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</si>
  <si>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</si>
  <si>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</si>
  <si>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</si>
  <si>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</si>
  <si>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</si>
  <si>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</si>
  <si>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</si>
  <si>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</si>
  <si>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</si>
  <si>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</si>
  <si>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</si>
  <si>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</si>
  <si>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</si>
  <si>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</si>
  <si>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</si>
  <si>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</si>
  <si>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</si>
  <si>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</si>
  <si>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</si>
  <si>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</si>
  <si>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</si>
  <si>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</si>
  <si>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</si>
  <si>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</si>
  <si>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</si>
  <si>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</si>
  <si>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</si>
  <si>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</si>
  <si>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</si>
  <si>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</si>
  <si>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</si>
  <si>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</si>
  <si>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</si>
  <si>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</si>
  <si>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</si>
  <si>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</si>
  <si>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</si>
  <si>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</si>
  <si>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</si>
  <si>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</si>
  <si>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</si>
  <si>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</si>
  <si>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</si>
  <si>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</si>
  <si>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</si>
  <si>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</si>
  <si>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</si>
  <si>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</si>
  <si>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</si>
  <si>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</si>
  <si>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</si>
  <si>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</si>
  <si>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</si>
  <si>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</si>
  <si>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</si>
  <si>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</si>
  <si>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</si>
  <si>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</si>
  <si>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</si>
  <si>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</si>
  <si>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</si>
  <si>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</si>
  <si>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</si>
  <si>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</si>
  <si>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</si>
  <si>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</si>
  <si>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</si>
  <si>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</si>
  <si>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</si>
  <si>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</si>
  <si>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</si>
  <si>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</si>
  <si>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</si>
  <si>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</si>
  <si>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</si>
  <si>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</si>
  <si>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</si>
  <si>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</si>
  <si>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</si>
  <si>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</si>
  <si>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</si>
  <si>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</si>
  <si>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</si>
  <si>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</si>
  <si>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</si>
  <si>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</si>
  <si>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</si>
  <si>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</si>
  <si>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</si>
  <si>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</si>
  <si>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</si>
  <si>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</si>
  <si>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</si>
  <si>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</si>
  <si>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</si>
  <si>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</si>
  <si>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</si>
  <si>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</si>
  <si>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</si>
  <si>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</si>
  <si>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</si>
  <si>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</si>
  <si>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</si>
  <si>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</si>
  <si>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</si>
  <si>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</si>
  <si>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</si>
  <si>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</si>
  <si>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</si>
  <si>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</si>
  <si>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</si>
  <si>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</si>
  <si>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</si>
  <si>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</si>
  <si>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</si>
  <si>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</si>
  <si>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</si>
  <si>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</si>
  <si>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</si>
  <si>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</si>
  <si>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</si>
  <si>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</si>
  <si>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</si>
  <si>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</si>
  <si>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</si>
  <si>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</si>
  <si>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</si>
  <si>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</si>
  <si>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</si>
  <si>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</si>
  <si>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</si>
  <si>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</si>
  <si>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</si>
  <si>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</si>
  <si>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</si>
  <si>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</si>
  <si>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</si>
  <si>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</si>
  <si>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</si>
  <si>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</si>
  <si>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</si>
  <si>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</si>
  <si>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</si>
  <si>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</si>
  <si>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</si>
  <si>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</si>
  <si>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</si>
  <si>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</si>
  <si>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</si>
  <si>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</si>
  <si>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</si>
  <si>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</si>
  <si>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</si>
  <si>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</si>
  <si>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</si>
  <si>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</si>
  <si>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</si>
  <si>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</si>
  <si>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</si>
  <si>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</si>
  <si>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</si>
  <si>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</si>
  <si>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</si>
  <si>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</si>
  <si>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</si>
  <si>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</si>
  <si>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</si>
  <si>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</si>
  <si>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</si>
  <si>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</si>
  <si>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</si>
  <si>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</si>
  <si>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</si>
  <si>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</si>
  <si>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</si>
  <si>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</si>
  <si>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</si>
  <si>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</si>
  <si>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</si>
  <si>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</si>
  <si>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</si>
  <si>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</si>
  <si>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</si>
  <si>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</si>
  <si>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</si>
  <si>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</si>
  <si>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</si>
  <si>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</si>
  <si>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</si>
  <si>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</si>
  <si>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</si>
  <si>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</si>
  <si>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</si>
  <si>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</si>
  <si>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</si>
  <si>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</si>
  <si>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</si>
  <si>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</si>
  <si>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</si>
  <si>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</si>
  <si>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</si>
  <si>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</si>
  <si>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</si>
  <si>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</si>
  <si>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</si>
  <si>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</si>
  <si>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</si>
  <si>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</si>
  <si>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</si>
  <si>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</si>
  <si>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</si>
  <si>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</si>
  <si>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</si>
  <si>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</si>
  <si>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</si>
  <si>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</si>
  <si>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</si>
  <si>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</si>
  <si>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</si>
  <si>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</si>
  <si>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</si>
  <si>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</si>
  <si>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</si>
  <si>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</si>
  <si>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</si>
  <si>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</si>
  <si>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</si>
  <si>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</si>
  <si>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</si>
  <si>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</si>
  <si>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</si>
  <si>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</si>
  <si>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</si>
  <si>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</si>
  <si>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</si>
  <si>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</si>
  <si>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</si>
  <si>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</si>
  <si>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</si>
  <si>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</si>
  <si>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</si>
  <si>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</si>
  <si>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</si>
  <si>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</si>
  <si>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</si>
  <si>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</si>
  <si>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</si>
  <si>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</si>
  <si>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</si>
  <si>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</si>
  <si>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</si>
  <si>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</si>
  <si>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</si>
  <si>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</si>
  <si>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</si>
  <si>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</si>
  <si>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</si>
  <si>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</si>
  <si>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</si>
  <si>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</si>
  <si>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</si>
  <si>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</si>
  <si>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</si>
  <si>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</si>
  <si>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</si>
  <si>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</si>
  <si>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</si>
  <si>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</si>
  <si>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</si>
  <si>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</si>
  <si>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</si>
  <si>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</si>
  <si>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</si>
  <si>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</si>
  <si>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</si>
  <si>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</si>
  <si>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</si>
  <si>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</si>
  <si>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</si>
  <si>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</si>
  <si>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</si>
  <si>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</si>
  <si>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</si>
  <si>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</si>
  <si>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</si>
  <si>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</si>
  <si>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</si>
  <si>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</si>
  <si>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</si>
  <si>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</si>
  <si>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</si>
  <si>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</si>
  <si>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</si>
  <si>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</si>
  <si>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</si>
  <si>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</si>
  <si>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</si>
  <si>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</si>
  <si>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</si>
  <si>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</si>
  <si>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</si>
  <si>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</si>
  <si>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</si>
  <si>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</si>
  <si>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</si>
  <si>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</si>
  <si>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</si>
  <si>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</si>
  <si>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</si>
  <si>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</si>
  <si>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</si>
  <si>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</si>
  <si>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</si>
  <si>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</si>
  <si>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</si>
  <si>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</si>
  <si>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</si>
  <si>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</si>
  <si>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</si>
  <si>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</si>
  <si>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</si>
  <si>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</si>
  <si>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</si>
  <si>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</si>
  <si>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</si>
  <si>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</si>
  <si>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</si>
  <si>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</si>
  <si>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</si>
  <si>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</si>
  <si>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</si>
  <si>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</si>
  <si>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</si>
  <si>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</si>
  <si>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</si>
  <si>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</si>
  <si>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</si>
  <si>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</si>
  <si>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</si>
  <si>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</si>
  <si>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</si>
  <si>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</si>
  <si>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</si>
  <si>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</si>
  <si>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</si>
  <si>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</si>
  <si>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</si>
  <si>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</si>
  <si>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</si>
  <si>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</si>
  <si>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</si>
  <si>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</si>
  <si>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</si>
  <si>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</si>
  <si>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</si>
  <si>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</si>
  <si>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</si>
  <si>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</si>
  <si>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</si>
  <si>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</si>
  <si>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</si>
  <si>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</si>
  <si>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</si>
  <si>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</si>
  <si>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</si>
  <si>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</si>
  <si>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</si>
  <si>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</si>
  <si>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</si>
  <si>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</si>
  <si>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</si>
  <si>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</si>
  <si>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</si>
  <si>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</si>
  <si>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</si>
  <si>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</si>
  <si>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</si>
  <si>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</si>
  <si>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</si>
  <si>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</si>
  <si>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</si>
  <si>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</si>
  <si>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</si>
  <si>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</si>
  <si>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</si>
  <si>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</si>
  <si>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</si>
  <si>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</si>
  <si>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</si>
  <si>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</si>
  <si>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</si>
  <si>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</si>
  <si>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</si>
  <si>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</si>
  <si>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</si>
  <si>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</si>
  <si>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</si>
  <si>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</si>
  <si>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</si>
  <si>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</si>
  <si>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</si>
  <si>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</si>
  <si>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</si>
  <si>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</si>
  <si>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</si>
  <si>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</si>
  <si>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</si>
  <si>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</si>
  <si>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</si>
  <si>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</si>
  <si>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</si>
  <si>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</si>
  <si>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</si>
  <si>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</si>
  <si>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</si>
  <si>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</si>
  <si>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</si>
  <si>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</si>
  <si>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</si>
  <si>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</si>
  <si>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</si>
  <si>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</si>
  <si>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</si>
  <si>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</si>
  <si>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</si>
  <si>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</si>
  <si>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</si>
  <si>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</si>
  <si>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</si>
  <si>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</si>
  <si>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</si>
  <si>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</si>
  <si>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</si>
  <si>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</si>
  <si>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</si>
  <si>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</si>
  <si>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</si>
  <si>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</si>
  <si>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</si>
  <si>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</si>
  <si>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</si>
  <si>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</si>
  <si>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</si>
  <si>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</si>
  <si>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</si>
  <si>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</si>
  <si>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</si>
  <si>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</si>
  <si>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</si>
  <si>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</si>
  <si>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</si>
  <si>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</si>
  <si>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</si>
  <si>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</si>
  <si>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</si>
  <si>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</si>
  <si>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</si>
  <si>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</si>
  <si>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</si>
  <si>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</si>
  <si>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</si>
  <si>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</si>
  <si>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</si>
  <si>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</si>
  <si>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</si>
  <si>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</si>
  <si>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</si>
  <si>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</si>
  <si>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</si>
  <si>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</si>
  <si>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</si>
  <si>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</si>
  <si>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</si>
  <si>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</si>
  <si>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</si>
  <si>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</si>
  <si>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</si>
  <si>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</si>
  <si>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</si>
  <si>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</si>
  <si>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</si>
  <si>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</si>
  <si>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</si>
  <si>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</si>
  <si>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</si>
  <si>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</si>
  <si>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</si>
  <si>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</si>
  <si>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</si>
  <si>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</si>
  <si>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</si>
  <si>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</si>
  <si>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</si>
  <si>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</si>
  <si>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</si>
  <si>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</si>
  <si>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</si>
  <si>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</si>
  <si>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</si>
  <si>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</si>
  <si>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</si>
  <si>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</si>
  <si>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</si>
  <si>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</si>
  <si>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</si>
  <si>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</si>
  <si>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</si>
  <si>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</si>
  <si>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</si>
  <si>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</si>
  <si>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</si>
  <si>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</si>
  <si>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</si>
  <si>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</si>
  <si>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</si>
  <si>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</si>
  <si>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</si>
  <si>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</si>
  <si>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</si>
  <si>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</si>
  <si>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</si>
  <si>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</si>
  <si>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</si>
  <si>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</si>
  <si>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</si>
  <si>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</si>
  <si>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</si>
  <si>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</si>
  <si>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</si>
  <si>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</si>
  <si>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</si>
  <si>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</si>
  <si>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</si>
  <si>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</si>
  <si>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</si>
  <si>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</si>
  <si>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</si>
  <si>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</si>
  <si>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</si>
  <si>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</si>
  <si>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</si>
  <si>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</si>
  <si>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</si>
  <si>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</si>
  <si>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</si>
  <si>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</si>
  <si>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</si>
  <si>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</si>
  <si>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</si>
  <si>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</si>
  <si>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</si>
  <si>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</si>
  <si>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</si>
  <si>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</si>
  <si>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</si>
  <si>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</si>
  <si>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</si>
  <si>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</si>
  <si>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</si>
  <si>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</si>
  <si>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</si>
  <si>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</si>
  <si>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</si>
  <si>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</si>
  <si>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</si>
  <si>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</si>
  <si>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</si>
  <si>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</si>
  <si>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</si>
  <si>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</si>
  <si>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</si>
  <si>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</si>
  <si>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</si>
  <si>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</si>
  <si>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</si>
  <si>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</si>
  <si>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</si>
  <si>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</si>
  <si>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</si>
  <si>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</si>
  <si>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</si>
  <si>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</si>
  <si>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</si>
  <si>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</si>
  <si>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</si>
  <si>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</si>
  <si>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</si>
  <si>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</si>
  <si>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</si>
  <si>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</si>
  <si>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</si>
  <si>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</si>
  <si>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</si>
  <si>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</si>
  <si>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</si>
  <si>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</si>
  <si>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</si>
  <si>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</si>
  <si>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</si>
  <si>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</si>
  <si>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</si>
  <si>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</si>
  <si>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</si>
  <si>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</si>
  <si>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</si>
  <si>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</si>
  <si>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</si>
  <si>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</si>
  <si>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</si>
  <si>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</si>
  <si>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</si>
  <si>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</si>
  <si>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</si>
  <si>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</si>
  <si>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</si>
  <si>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</si>
  <si>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</si>
  <si>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</si>
  <si>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</si>
  <si>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</si>
  <si>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</si>
  <si>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</si>
  <si>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</si>
  <si>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</si>
  <si>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</si>
  <si>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</si>
  <si>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</si>
  <si>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</si>
  <si>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</si>
  <si>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</si>
  <si>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</si>
  <si>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</si>
  <si>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</si>
  <si>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</si>
  <si>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</si>
  <si>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</si>
  <si>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</si>
  <si>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</si>
  <si>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</si>
  <si>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</si>
  <si>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</si>
  <si>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</si>
  <si>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</si>
  <si>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</si>
  <si>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</si>
  <si>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</si>
  <si>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</si>
  <si>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</si>
  <si>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</si>
  <si>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</si>
  <si>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</si>
  <si>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</si>
  <si>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</si>
  <si>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</si>
  <si>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</si>
  <si>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</si>
  <si>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</si>
  <si>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</si>
  <si>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</si>
  <si>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</si>
  <si>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</si>
  <si>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</si>
  <si>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</si>
  <si>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</si>
  <si>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</si>
  <si>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</si>
  <si>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</si>
  <si>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</si>
  <si>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</si>
  <si>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</si>
  <si>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</si>
  <si>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</si>
  <si>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</si>
  <si>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</si>
  <si>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</si>
  <si>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</si>
  <si>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</si>
  <si>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</si>
  <si>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</si>
  <si>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</si>
  <si>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</si>
  <si>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</si>
  <si>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</si>
  <si>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</si>
  <si>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</si>
  <si>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</si>
  <si>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</si>
  <si>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</si>
  <si>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</si>
  <si>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</si>
  <si>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</si>
  <si>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</si>
  <si>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</si>
  <si>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</si>
  <si>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</si>
  <si>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</si>
  <si>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</si>
  <si>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</si>
  <si>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</si>
  <si>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</si>
  <si>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</si>
  <si>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</si>
  <si>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</si>
  <si>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</si>
  <si>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</si>
  <si>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</si>
  <si>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</si>
  <si>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</si>
  <si>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</si>
  <si>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</si>
  <si>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</si>
  <si>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</si>
  <si>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</si>
  <si>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</si>
  <si>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</si>
  <si>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</si>
  <si>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</si>
  <si>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</si>
  <si>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</si>
  <si>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</si>
  <si>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</si>
  <si>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</si>
  <si>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</si>
  <si>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</si>
  <si>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</si>
  <si>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</si>
  <si>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</si>
  <si>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</si>
  <si>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</si>
  <si>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</si>
  <si>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</si>
  <si>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</si>
  <si>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</si>
  <si>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</si>
  <si>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</si>
  <si>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</si>
  <si>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</si>
  <si>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</si>
  <si>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</si>
  <si>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</si>
  <si>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</si>
  <si>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</si>
  <si>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</si>
  <si>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</si>
  <si>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</si>
  <si>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</si>
  <si>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</si>
  <si>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</si>
  <si>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</si>
  <si>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</si>
  <si>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</si>
  <si>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</si>
  <si>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</si>
  <si>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</si>
  <si>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</si>
  <si>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</si>
  <si>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</si>
  <si>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</si>
  <si>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</si>
  <si>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</si>
  <si>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</si>
  <si>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</si>
  <si>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</si>
  <si>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</si>
  <si>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</si>
  <si>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</si>
  <si>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</si>
  <si>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</si>
  <si>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</si>
  <si>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</si>
  <si>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</si>
  <si>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</si>
  <si>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</si>
  <si>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</si>
  <si>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</si>
  <si>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</si>
  <si>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</si>
  <si>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</si>
  <si>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</si>
  <si>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</si>
  <si>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</si>
  <si>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</si>
  <si>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</si>
  <si>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</si>
  <si>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</si>
  <si>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</si>
  <si>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</si>
  <si>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</si>
  <si>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</si>
  <si>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</si>
  <si>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</si>
  <si>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</si>
  <si>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</si>
  <si>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</si>
  <si>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</si>
  <si>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</si>
  <si>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</si>
  <si>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</si>
  <si>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</si>
  <si>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</si>
  <si>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</si>
  <si>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</si>
  <si>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</si>
  <si>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</si>
  <si>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</si>
  <si>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</si>
  <si>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</si>
  <si>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</si>
  <si>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</si>
  <si>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</si>
  <si>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</si>
  <si>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</si>
  <si>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</si>
  <si>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</si>
  <si>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</si>
  <si>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</si>
  <si>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</si>
  <si>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</si>
  <si>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</si>
  <si>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</si>
  <si>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</si>
  <si>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</si>
  <si>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</si>
  <si>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</si>
  <si>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</si>
  <si>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</si>
  <si>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</si>
  <si>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</si>
  <si>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</si>
  <si>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</si>
  <si>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</si>
  <si>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</si>
  <si>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</si>
  <si>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</si>
  <si>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</si>
  <si>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</si>
  <si>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</si>
  <si>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</si>
  <si>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</si>
  <si>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</si>
  <si>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</si>
  <si>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</si>
  <si>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</si>
  <si>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</si>
  <si>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</si>
  <si>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</si>
  <si>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</si>
  <si>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</si>
  <si>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</si>
  <si>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</si>
  <si>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</si>
  <si>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</si>
  <si>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</si>
  <si>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</si>
  <si>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</si>
  <si>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</si>
  <si>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</si>
  <si>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</si>
  <si>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</si>
  <si>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</si>
  <si>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</si>
  <si>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</si>
  <si>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</si>
  <si>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</si>
  <si>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</si>
  <si>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</si>
  <si>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</si>
  <si>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</si>
  <si>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</si>
  <si>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</si>
  <si>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</si>
  <si>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</si>
  <si>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</si>
  <si>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</si>
  <si>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</si>
  <si>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</si>
  <si>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</si>
  <si>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</si>
  <si>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</si>
  <si>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</si>
  <si>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</si>
  <si>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</si>
  <si>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</si>
  <si>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</si>
  <si>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</si>
  <si>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</si>
  <si>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</si>
  <si>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</si>
  <si>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</si>
  <si>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</si>
  <si>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</si>
  <si>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</si>
  <si>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</si>
  <si>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</si>
  <si>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</si>
  <si>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</si>
  <si>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</si>
  <si>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</si>
  <si>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</si>
  <si>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</si>
  <si>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</si>
  <si>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</si>
  <si>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</si>
  <si>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</si>
  <si>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</si>
  <si>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</si>
  <si>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</si>
  <si>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</si>
  <si>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</si>
  <si>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</si>
  <si>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</si>
  <si>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</si>
  <si>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</si>
  <si>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</si>
  <si>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</si>
  <si>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</si>
  <si>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</si>
  <si>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</si>
  <si>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</si>
  <si>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</si>
  <si>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</si>
  <si>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</si>
  <si>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</si>
  <si>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</si>
  <si>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</si>
  <si>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</si>
  <si>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</si>
  <si>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</si>
  <si>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</si>
  <si>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</si>
  <si>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</si>
  <si>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</si>
  <si>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</si>
  <si>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</si>
  <si>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</si>
  <si>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</si>
  <si>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</si>
  <si>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</si>
  <si>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</si>
  <si>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</si>
  <si>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</si>
  <si>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</si>
  <si>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</si>
  <si>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</si>
  <si>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</si>
  <si>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</si>
  <si>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</si>
  <si>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</si>
  <si>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</si>
  <si>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</si>
  <si>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</si>
  <si>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</si>
  <si>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</si>
  <si>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</si>
  <si>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</si>
  <si>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</si>
  <si>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</si>
  <si>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</si>
  <si>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</si>
  <si>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</si>
  <si>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</si>
  <si>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</si>
  <si>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</si>
  <si>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</si>
  <si>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</si>
  <si>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</si>
  <si>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</si>
  <si>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</si>
  <si>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</si>
  <si>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</si>
  <si>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</si>
  <si>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</si>
  <si>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</si>
  <si>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</si>
  <si>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</si>
  <si>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</si>
  <si>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</si>
  <si>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</si>
  <si>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</si>
  <si>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</si>
  <si>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</si>
  <si>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</si>
  <si>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</si>
  <si>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</si>
  <si>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</si>
  <si>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</si>
  <si>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</si>
  <si>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</si>
  <si>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</si>
  <si>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</si>
  <si>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</si>
  <si>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</si>
  <si>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</si>
  <si>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</si>
  <si>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</si>
  <si>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</si>
  <si>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</si>
  <si>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</si>
  <si>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</si>
  <si>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</si>
  <si>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</si>
  <si>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</si>
  <si>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</si>
  <si>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</si>
  <si>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</si>
  <si>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</si>
  <si>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</si>
  <si>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</si>
  <si>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</si>
  <si>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</si>
  <si>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</si>
  <si>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</si>
  <si>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</si>
  <si>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</si>
  <si>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</si>
  <si>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</si>
  <si>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</si>
  <si>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</si>
  <si>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</si>
  <si>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</si>
  <si>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</si>
  <si>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</si>
  <si>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</si>
  <si>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</si>
  <si>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</si>
  <si>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</si>
  <si>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</si>
  <si>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</si>
  <si>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</si>
  <si>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</si>
  <si>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</si>
  <si>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</si>
  <si>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</si>
  <si>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</si>
  <si>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</si>
  <si>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</si>
  <si>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</si>
  <si>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</si>
  <si>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</si>
  <si>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</si>
  <si>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</si>
  <si>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</si>
  <si>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</si>
  <si>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</si>
  <si>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</si>
  <si>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</si>
  <si>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</si>
  <si>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</si>
  <si>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</si>
  <si>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</si>
  <si>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</si>
  <si>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</si>
  <si>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</si>
  <si>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</si>
  <si>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</si>
  <si>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</si>
  <si>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</si>
  <si>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</si>
  <si>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</si>
  <si>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</si>
  <si>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</si>
  <si>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</si>
  <si>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</si>
  <si>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</si>
  <si>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</si>
  <si>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</si>
  <si>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</si>
  <si>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</si>
  <si>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</si>
  <si>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</si>
  <si>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</si>
  <si>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</si>
  <si>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</si>
  <si>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</si>
  <si>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</si>
  <si>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</si>
  <si>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</si>
  <si>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</si>
  <si>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</si>
  <si>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</si>
  <si>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</si>
  <si>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</si>
  <si>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</si>
  <si>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</si>
  <si>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</si>
  <si>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</si>
  <si>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</si>
  <si>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</si>
  <si>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</si>
  <si>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</si>
  <si>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</si>
  <si>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</si>
  <si>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</si>
  <si>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</si>
  <si>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</si>
  <si>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</si>
  <si>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</si>
  <si>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</si>
  <si>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</si>
  <si>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</si>
  <si>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</si>
  <si>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</si>
  <si>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</si>
  <si>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</si>
  <si>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</si>
  <si>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</si>
  <si>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</si>
  <si>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</si>
  <si>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</si>
  <si>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</si>
  <si>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</si>
  <si>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</si>
  <si>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</si>
  <si>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</si>
  <si>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</si>
  <si>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</si>
  <si>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</si>
  <si>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</si>
  <si>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</si>
  <si>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</si>
  <si>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</si>
  <si>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</si>
  <si>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</si>
  <si>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</si>
  <si>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</si>
  <si>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</si>
  <si>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</si>
  <si>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</si>
  <si>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</si>
  <si>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</si>
  <si>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</si>
  <si>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</si>
  <si>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</si>
  <si>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</si>
  <si>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</si>
  <si>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</si>
  <si>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</si>
  <si>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</si>
  <si>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</si>
  <si>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</si>
  <si>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</si>
  <si>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</si>
  <si>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</si>
  <si>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</si>
  <si>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</si>
  <si>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</si>
  <si>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</si>
  <si>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</si>
  <si>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</si>
  <si>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</si>
  <si>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</si>
  <si>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</si>
  <si>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</si>
  <si>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</si>
  <si>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</si>
  <si>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</si>
  <si>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</si>
  <si>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</si>
  <si>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</si>
  <si>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</si>
  <si>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</si>
  <si>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</si>
  <si>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</si>
  <si>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</si>
  <si>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</si>
  <si>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</si>
  <si>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</si>
  <si>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</si>
  <si>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</si>
  <si>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</si>
  <si>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</si>
  <si>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</si>
  <si>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</si>
  <si>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</si>
  <si>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</si>
  <si>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</si>
  <si>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</si>
  <si>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</si>
  <si>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</si>
  <si>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</si>
  <si>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</si>
  <si>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</si>
  <si>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</si>
  <si>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</si>
  <si>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</si>
  <si>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</si>
  <si>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</si>
  <si>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</si>
  <si>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</si>
  <si>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</si>
  <si>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</si>
  <si>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</si>
  <si>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</si>
  <si>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</si>
  <si>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</si>
  <si>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</si>
  <si>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</si>
  <si>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</si>
  <si>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</si>
  <si>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</si>
  <si>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</si>
  <si>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</si>
  <si>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</si>
  <si>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</si>
  <si>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</si>
  <si>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</si>
  <si>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</si>
  <si>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</si>
  <si>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</si>
  <si>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</si>
  <si>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</si>
  <si>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</si>
  <si>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</si>
  <si>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</si>
  <si>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</si>
  <si>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</si>
  <si>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</si>
  <si>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</si>
  <si>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</si>
  <si>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</si>
  <si>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</si>
  <si>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</si>
  <si>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</si>
  <si>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</si>
  <si>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</si>
  <si>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</si>
  <si>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</si>
  <si>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</si>
  <si>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</si>
  <si>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</si>
  <si>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</si>
  <si>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</si>
  <si>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</si>
  <si>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</si>
  <si>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</si>
  <si>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</si>
  <si>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</si>
  <si>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</si>
  <si>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</si>
  <si>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</si>
  <si>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</si>
  <si>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</si>
  <si>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</si>
  <si>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</si>
  <si>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</si>
  <si>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</si>
  <si>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</si>
  <si>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</si>
  <si>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</si>
  <si>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</si>
  <si>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</si>
  <si>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</si>
  <si>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</si>
  <si>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</si>
  <si>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</si>
  <si>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</si>
  <si>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</si>
  <si>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</si>
  <si>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</si>
  <si>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</si>
  <si>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</si>
  <si>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</si>
  <si>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</si>
  <si>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</si>
  <si>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</si>
  <si>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</si>
  <si>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</si>
  <si>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</si>
  <si>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</si>
  <si>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</si>
  <si>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</si>
  <si>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</si>
  <si>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</si>
  <si>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</si>
  <si>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</si>
  <si>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</si>
  <si>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</si>
  <si>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</si>
  <si>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</si>
  <si>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</si>
  <si>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</si>
  <si>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</si>
  <si>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</si>
  <si>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</si>
  <si>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</si>
  <si>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</si>
  <si>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</si>
  <si>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</si>
  <si>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</si>
  <si>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</si>
  <si>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</si>
  <si>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</si>
  <si>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</si>
  <si>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</si>
  <si>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</si>
  <si>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</si>
  <si>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</si>
  <si>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</si>
  <si>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</si>
  <si>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</si>
  <si>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</si>
  <si>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</si>
  <si>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</si>
  <si>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</si>
  <si>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</si>
  <si>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</si>
  <si>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</si>
  <si>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</si>
  <si>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</si>
  <si>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</si>
  <si>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</si>
  <si>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</si>
  <si>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</si>
  <si>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</si>
  <si>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</si>
  <si>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</si>
  <si>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</si>
  <si>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</si>
  <si>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</si>
  <si>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</si>
  <si>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</si>
  <si>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</si>
  <si>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</si>
  <si>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</si>
  <si>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</si>
  <si>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</si>
  <si>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</si>
  <si>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</si>
  <si>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</si>
  <si>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</si>
  <si>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</si>
  <si>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</si>
  <si>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</si>
  <si>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</si>
  <si>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</si>
  <si>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</si>
  <si>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</si>
  <si>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</si>
  <si>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</si>
  <si>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</si>
  <si>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</si>
  <si>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</si>
  <si>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</si>
  <si>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</si>
  <si>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</si>
  <si>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</si>
  <si>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</si>
  <si>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</si>
  <si>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</si>
  <si>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</si>
  <si>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</si>
  <si>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</si>
  <si>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</si>
  <si>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</si>
  <si>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</si>
  <si>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</si>
  <si>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</si>
  <si>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</si>
  <si>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</si>
  <si>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</si>
  <si>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</si>
  <si>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</si>
  <si>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</si>
  <si>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</si>
  <si>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</si>
  <si>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</si>
  <si>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</si>
  <si>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</si>
  <si>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</si>
  <si>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</si>
  <si>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</si>
  <si>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</si>
  <si>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</si>
  <si>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</si>
  <si>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</si>
  <si>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</si>
  <si>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</si>
  <si>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</si>
  <si>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</si>
  <si>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</si>
  <si>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</si>
  <si>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</si>
  <si>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</si>
  <si>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</si>
  <si>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</si>
  <si>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</si>
  <si>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</si>
  <si>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</si>
  <si>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</si>
  <si>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</si>
  <si>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</si>
  <si>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</si>
  <si>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</si>
  <si>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</si>
  <si>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</si>
  <si>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</si>
  <si>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</si>
  <si>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</si>
  <si>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</si>
  <si>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</si>
  <si>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</si>
  <si>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</si>
  <si>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</si>
  <si>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</si>
  <si>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</si>
  <si>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</si>
  <si>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</si>
  <si>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</si>
  <si>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</si>
  <si>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</si>
  <si>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</si>
  <si>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</si>
  <si>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</si>
  <si>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</si>
  <si>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</si>
  <si>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</si>
  <si>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</si>
  <si>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</si>
  <si>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</si>
  <si>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</si>
  <si>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</si>
  <si>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</si>
  <si>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</si>
  <si>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</si>
  <si>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</si>
  <si>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</si>
  <si>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</si>
  <si>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</si>
  <si>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</si>
  <si>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</si>
  <si>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</si>
  <si>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</si>
  <si>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</si>
  <si>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</si>
  <si>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</si>
  <si>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</si>
  <si>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</si>
  <si>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</si>
  <si>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</si>
  <si>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</si>
  <si>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</si>
  <si>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</si>
  <si>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</si>
  <si>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</si>
  <si>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</si>
  <si>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</si>
  <si>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</si>
  <si>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</si>
  <si>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</si>
  <si>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</si>
  <si>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</si>
  <si>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</si>
  <si>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</si>
  <si>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</si>
  <si>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</si>
  <si>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</si>
  <si>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</si>
  <si>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</si>
  <si>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</si>
  <si>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</si>
  <si>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</si>
  <si>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</si>
  <si>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</si>
  <si>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</si>
  <si>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</si>
  <si>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</si>
  <si>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</si>
  <si>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</si>
  <si>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</si>
  <si>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</si>
  <si>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</si>
  <si>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</si>
  <si>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</si>
  <si>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</si>
  <si>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</si>
  <si>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</si>
  <si>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</si>
  <si>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</si>
  <si>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</si>
  <si>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</si>
  <si>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</si>
  <si>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</si>
  <si>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</si>
  <si>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</si>
  <si>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</si>
  <si>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</si>
  <si>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</si>
  <si>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</si>
  <si>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</si>
  <si>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</si>
  <si>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</si>
  <si>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</si>
  <si>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</si>
  <si>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</si>
  <si>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</si>
  <si>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</si>
  <si>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</si>
  <si>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</si>
  <si>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</si>
  <si>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</si>
  <si>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</si>
  <si>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</si>
  <si>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</si>
  <si>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</si>
  <si>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</si>
  <si>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</si>
  <si>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</si>
  <si>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</si>
  <si>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</si>
  <si>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</si>
  <si>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</si>
  <si>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</si>
  <si>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</si>
  <si>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</si>
  <si>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</si>
  <si>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</si>
  <si>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</si>
  <si>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</si>
  <si>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</si>
  <si>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</si>
  <si>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</si>
  <si>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</si>
  <si>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</si>
  <si>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</si>
  <si>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</si>
  <si>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</si>
  <si>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</si>
  <si>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</si>
  <si>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</si>
  <si>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</si>
  <si>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</si>
  <si>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</si>
  <si>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</si>
  <si>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</si>
  <si>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</si>
  <si>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</si>
  <si>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</si>
  <si>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</si>
  <si>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</si>
  <si>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</si>
  <si>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</si>
  <si>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</si>
  <si>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</si>
  <si>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</si>
  <si>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</si>
  <si>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</si>
  <si>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</si>
  <si>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</si>
  <si>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</si>
  <si>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</si>
  <si>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</si>
  <si>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</si>
  <si>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</si>
  <si>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</si>
  <si>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</si>
  <si>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</si>
  <si>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</si>
  <si>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</si>
  <si>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</si>
  <si>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</si>
  <si>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</si>
  <si>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</si>
  <si>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</si>
  <si>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</si>
  <si>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</si>
  <si>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</si>
  <si>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</si>
  <si>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</si>
  <si>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</si>
  <si>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</si>
  <si>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</si>
  <si>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</si>
  <si>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</si>
  <si>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</si>
  <si>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</si>
  <si>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</si>
  <si>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</si>
  <si>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</si>
  <si>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</si>
  <si>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</si>
  <si>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</si>
  <si>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</si>
  <si>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</si>
  <si>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</si>
  <si>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</si>
  <si>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</si>
  <si>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</si>
  <si>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</si>
  <si>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</si>
  <si>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</si>
  <si>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</si>
  <si>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</si>
  <si>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</si>
  <si>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</si>
  <si>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</si>
  <si>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</si>
  <si>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</si>
  <si>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</si>
  <si>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</si>
  <si>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</si>
  <si>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</si>
  <si>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</si>
  <si>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</si>
  <si>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</si>
  <si>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</si>
  <si>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</si>
  <si>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</si>
  <si>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</si>
  <si>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</si>
  <si>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</si>
  <si>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</si>
  <si>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</si>
  <si>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</si>
  <si>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</si>
  <si>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</si>
  <si>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</si>
  <si>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</si>
  <si>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</si>
  <si>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</si>
  <si>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</si>
  <si>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</si>
  <si>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</si>
  <si>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</si>
  <si>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</si>
  <si>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</si>
  <si>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</si>
  <si>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</si>
  <si>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</si>
  <si>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</si>
  <si>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</si>
  <si>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</si>
  <si>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</si>
  <si>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</si>
  <si>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</si>
  <si>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</si>
  <si>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</si>
  <si>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</si>
  <si>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</si>
  <si>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</si>
  <si>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</si>
  <si>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</si>
  <si>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</si>
  <si>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</si>
  <si>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</si>
  <si>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</si>
  <si>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</si>
  <si>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</si>
  <si>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</si>
  <si>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</si>
  <si>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</si>
  <si>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</si>
  <si>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</si>
  <si>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</si>
  <si>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</si>
  <si>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</si>
  <si>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</si>
  <si>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</si>
  <si>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</si>
  <si>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</si>
  <si>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</si>
  <si>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</si>
  <si>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</si>
  <si>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</si>
  <si>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</si>
  <si>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</si>
  <si>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</si>
  <si>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</si>
  <si>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</si>
  <si>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</si>
  <si>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</si>
  <si>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</si>
  <si>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</si>
  <si>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</si>
  <si>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</si>
  <si>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</si>
  <si>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</si>
  <si>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</si>
  <si>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</si>
  <si>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</si>
  <si>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</si>
  <si>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</si>
  <si>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</si>
  <si>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</si>
  <si>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</si>
  <si>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</si>
  <si>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</si>
  <si>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</si>
  <si>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</si>
  <si>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</si>
  <si>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</si>
  <si>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</si>
  <si>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</si>
  <si>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</si>
  <si>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</si>
  <si>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</si>
  <si>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</si>
  <si>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</si>
  <si>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</si>
  <si>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</si>
  <si>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</si>
  <si>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</si>
  <si>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</si>
  <si>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</si>
  <si>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</si>
  <si>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</si>
  <si>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</si>
  <si>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</si>
  <si>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</si>
  <si>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</si>
  <si>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</si>
  <si>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</si>
  <si>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</si>
  <si>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</si>
  <si>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</si>
  <si>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</si>
  <si>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</si>
  <si>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</si>
  <si>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</si>
  <si>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</si>
  <si>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</si>
  <si>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</si>
  <si>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</si>
  <si>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</si>
  <si>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</si>
  <si>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</si>
  <si>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</si>
  <si>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</si>
  <si>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</si>
  <si>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</si>
  <si>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</si>
  <si>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</si>
  <si>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</si>
  <si>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</si>
  <si>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</si>
  <si>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</si>
  <si>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</si>
  <si>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</si>
  <si>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</si>
  <si>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</si>
  <si>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</si>
  <si>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</si>
  <si>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</si>
  <si>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</si>
  <si>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</si>
  <si>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</si>
  <si>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</si>
  <si>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</si>
  <si>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</si>
  <si>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</si>
  <si>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</si>
  <si>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</si>
  <si>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</si>
  <si>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</si>
  <si>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</si>
  <si>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</si>
  <si>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</si>
  <si>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</si>
  <si>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</si>
  <si>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</si>
  <si>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</si>
  <si>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</si>
  <si>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</si>
  <si>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</si>
  <si>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</si>
  <si>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</si>
  <si>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</si>
  <si>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</si>
  <si>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</si>
  <si>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</si>
  <si>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</si>
  <si>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</si>
  <si>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</si>
  <si>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</si>
  <si>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</si>
  <si>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</si>
  <si>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</si>
  <si>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</si>
  <si>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</si>
  <si>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</si>
  <si>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</si>
  <si>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</si>
  <si>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</si>
  <si>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</si>
  <si>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</si>
  <si>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</si>
  <si>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</si>
  <si>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</si>
  <si>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</si>
  <si>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</si>
  <si>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</si>
  <si>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</si>
  <si>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</si>
  <si>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</si>
  <si>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</si>
  <si>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</si>
  <si>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</si>
  <si>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</si>
  <si>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</si>
  <si>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</si>
  <si>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</si>
  <si>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</si>
  <si>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</si>
  <si>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</si>
  <si>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</si>
  <si>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</si>
  <si>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</si>
  <si>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</si>
  <si>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</si>
  <si>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</si>
  <si>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</si>
  <si>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</si>
  <si>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</si>
  <si>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</si>
  <si>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</si>
  <si>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</si>
  <si>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</si>
  <si>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</si>
  <si>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</si>
  <si>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</si>
  <si>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</si>
  <si>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</si>
  <si>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</si>
  <si>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</si>
  <si>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</si>
  <si>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</si>
  <si>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</si>
  <si>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</si>
  <si>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</si>
  <si>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</si>
  <si>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</si>
  <si>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</si>
  <si>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</si>
  <si>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</si>
  <si>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</si>
  <si>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</si>
  <si>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</si>
  <si>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</si>
  <si>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</si>
  <si>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</si>
  <si>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</si>
  <si>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</si>
  <si>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</si>
  <si>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</si>
  <si>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</si>
  <si>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</si>
  <si>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</si>
  <si>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</si>
  <si>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</si>
  <si>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</si>
  <si>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</si>
  <si>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</si>
  <si>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</si>
  <si>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</si>
  <si>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</si>
  <si>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</si>
  <si>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</si>
  <si>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</si>
  <si>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</si>
  <si>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</si>
  <si>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</si>
  <si>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</si>
  <si>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</si>
  <si>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</si>
  <si>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</si>
  <si>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</si>
  <si>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</si>
  <si>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</si>
  <si>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</si>
  <si>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</si>
  <si>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</si>
  <si>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</si>
  <si>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</si>
  <si>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</si>
  <si>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</si>
  <si>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</si>
  <si>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</si>
  <si>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</si>
  <si>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</si>
  <si>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</si>
  <si>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</si>
  <si>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</si>
  <si>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</si>
  <si>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</si>
  <si>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</si>
  <si>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</si>
  <si>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</si>
  <si>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</si>
  <si>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</si>
  <si>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</si>
  <si>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</si>
  <si>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</si>
  <si>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</si>
  <si>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</si>
  <si>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</si>
  <si>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</si>
  <si>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</si>
  <si>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</si>
  <si>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</si>
  <si>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</si>
  <si>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</si>
  <si>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</si>
  <si>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</si>
  <si>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</si>
  <si>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</si>
  <si>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</si>
  <si>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</si>
  <si>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</si>
  <si>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</si>
  <si>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</si>
  <si>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</si>
  <si>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</si>
  <si>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</si>
  <si>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</si>
  <si>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</si>
  <si>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</si>
  <si>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</si>
  <si>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</si>
  <si>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</si>
  <si>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</si>
  <si>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</si>
  <si>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</si>
  <si>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</si>
  <si>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</si>
  <si>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</si>
  <si>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</si>
  <si>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</si>
  <si>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</si>
  <si>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</si>
  <si>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</si>
  <si>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</si>
  <si>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</si>
  <si>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</si>
  <si>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</si>
  <si>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</si>
  <si>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</si>
  <si>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</si>
  <si>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</si>
  <si>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</si>
  <si>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</si>
  <si>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</si>
  <si>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</si>
  <si>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</si>
  <si>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</si>
  <si>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</si>
  <si>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</si>
  <si>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</si>
  <si>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</si>
  <si>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</si>
  <si>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</si>
  <si>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</si>
  <si>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</si>
  <si>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</si>
  <si>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</si>
  <si>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</si>
  <si>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</si>
  <si>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</si>
  <si>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</si>
  <si>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</si>
  <si>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</si>
  <si>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</si>
  <si>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</si>
  <si>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</si>
  <si>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</si>
  <si>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</si>
  <si>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</si>
  <si>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</si>
  <si>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</si>
  <si>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</si>
  <si>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</si>
  <si>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</si>
  <si>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</si>
  <si>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</si>
  <si>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</si>
  <si>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</si>
  <si>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</si>
  <si>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</si>
  <si>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</si>
  <si>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</si>
  <si>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</si>
  <si>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</si>
  <si>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</si>
  <si>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</si>
  <si>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</si>
  <si>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</si>
  <si>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</si>
  <si>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</si>
  <si>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</si>
  <si>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</si>
  <si>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</si>
  <si>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</si>
  <si>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</si>
  <si>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</si>
  <si>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</si>
  <si>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</si>
  <si>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</si>
  <si>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</si>
  <si>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</si>
  <si>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</si>
  <si>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</si>
  <si>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</si>
  <si>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</si>
  <si>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</si>
  <si>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</si>
  <si>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</si>
  <si>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</si>
  <si>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</si>
  <si>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</si>
  <si>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</si>
  <si>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</si>
  <si>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</si>
  <si>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</si>
  <si>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</si>
  <si>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</si>
  <si>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</si>
  <si>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</si>
  <si>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</si>
  <si>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</si>
  <si>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</si>
  <si>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</si>
  <si>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</si>
  <si>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</si>
  <si>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</si>
  <si>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</si>
  <si>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</si>
  <si>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</si>
  <si>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</si>
  <si>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</si>
  <si>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</si>
  <si>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</si>
  <si>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</si>
  <si>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</si>
  <si>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</si>
  <si>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</si>
  <si>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</si>
  <si>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</si>
  <si>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</si>
  <si>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</si>
  <si>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</si>
  <si>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</si>
  <si>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</si>
  <si>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</si>
  <si>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</si>
  <si>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</si>
  <si>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</si>
  <si>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</si>
  <si>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</si>
  <si>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</si>
  <si>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</si>
  <si>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</si>
  <si>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</si>
  <si>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</si>
  <si>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</si>
  <si>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</si>
  <si>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</si>
  <si>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</si>
  <si>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</si>
  <si>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</si>
  <si>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</si>
  <si>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</si>
  <si>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</si>
  <si>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</si>
  <si>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</si>
  <si>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</si>
  <si>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</si>
  <si>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</si>
  <si>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</si>
  <si>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</si>
  <si>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</si>
  <si>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</si>
  <si>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</si>
  <si>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</si>
  <si>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</si>
  <si>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</si>
  <si>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</si>
  <si>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</si>
  <si>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</si>
  <si>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</si>
  <si>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</si>
  <si>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</si>
  <si>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</si>
  <si>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</si>
  <si>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</si>
  <si>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</si>
  <si>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</si>
  <si>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</si>
  <si>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</si>
  <si>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</si>
  <si>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</si>
  <si>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</si>
  <si>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</si>
  <si>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</si>
  <si>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</si>
  <si>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</si>
  <si>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</si>
  <si>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</si>
  <si>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</si>
  <si>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</si>
  <si>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</si>
  <si>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</si>
  <si>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</si>
  <si>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</si>
  <si>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</si>
  <si>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</si>
  <si>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</si>
  <si>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</si>
  <si>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</si>
  <si>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</si>
  <si>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</si>
  <si>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</si>
  <si>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</si>
  <si>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</si>
  <si>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</si>
  <si>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</si>
  <si>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</si>
  <si>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</si>
  <si>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</si>
  <si>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</si>
  <si>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</si>
  <si>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</si>
  <si>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</si>
  <si>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</si>
  <si>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</si>
  <si>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</si>
  <si>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</si>
  <si>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</si>
  <si>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</si>
  <si>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</si>
  <si>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</si>
  <si>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</si>
  <si>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</si>
  <si>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</si>
  <si>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</si>
  <si>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</si>
  <si>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</si>
  <si>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</si>
  <si>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</si>
  <si>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</si>
  <si>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</si>
  <si>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</si>
  <si>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</si>
  <si>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</si>
  <si>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</si>
  <si>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</si>
  <si>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</si>
  <si>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</si>
  <si>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</si>
  <si>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</si>
  <si>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</si>
  <si>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</si>
  <si>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</si>
  <si>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</si>
  <si>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</si>
  <si>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</si>
  <si>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</si>
  <si>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</si>
  <si>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</si>
  <si>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</si>
  <si>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</si>
  <si>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</si>
  <si>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</si>
  <si>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</si>
  <si>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</si>
  <si>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</si>
  <si>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</si>
  <si>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</si>
  <si>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</si>
  <si>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</si>
  <si>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</si>
  <si>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</si>
  <si>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</si>
  <si>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</si>
  <si>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</si>
  <si>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</si>
  <si>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</si>
  <si>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</si>
  <si>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</si>
  <si>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</si>
  <si>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</si>
  <si>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</si>
  <si>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</si>
  <si>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</si>
  <si>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</si>
  <si>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</si>
  <si>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</si>
  <si>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</si>
  <si>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</si>
  <si>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</si>
  <si>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</si>
  <si>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</si>
  <si>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</si>
  <si>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</si>
  <si>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</si>
  <si>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</si>
  <si>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</si>
  <si>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</si>
  <si>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</si>
  <si>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</si>
  <si>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</si>
  <si>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</si>
  <si>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</si>
  <si>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</si>
  <si>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</si>
  <si>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</si>
  <si>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</si>
  <si>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</si>
  <si>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</si>
  <si>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</si>
  <si>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</si>
  <si>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</si>
  <si>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</si>
  <si>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</si>
  <si>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</si>
  <si>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</si>
  <si>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</si>
  <si>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</si>
  <si>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</si>
  <si>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</si>
  <si>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</si>
  <si>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</si>
  <si>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</si>
  <si>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</si>
  <si>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</si>
  <si>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</si>
  <si>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</si>
  <si>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</si>
  <si>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</si>
  <si>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</si>
  <si>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</si>
  <si>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</si>
  <si>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</si>
  <si>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</si>
  <si>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</si>
  <si>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</si>
  <si>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</si>
  <si>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</si>
  <si>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</si>
  <si>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</si>
  <si>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</si>
  <si>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</si>
  <si>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</si>
  <si>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</si>
  <si>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</si>
  <si>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</si>
  <si>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</si>
  <si>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</si>
  <si>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</si>
  <si>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</si>
  <si>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</si>
  <si>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</si>
  <si>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</si>
  <si>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</si>
  <si>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</si>
  <si>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</si>
  <si>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</si>
  <si>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</si>
  <si>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</si>
  <si>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</si>
  <si>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</si>
  <si>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</si>
  <si>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</si>
  <si>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</si>
  <si>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</si>
  <si>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</si>
  <si>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</si>
  <si>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</si>
  <si>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</si>
  <si>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</si>
  <si>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</si>
  <si>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</si>
  <si>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</si>
  <si>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</si>
  <si>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</si>
  <si>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</si>
  <si>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</si>
  <si>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</si>
  <si>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</si>
  <si>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</si>
  <si>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</si>
  <si>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</si>
  <si>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</si>
  <si>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</si>
  <si>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</si>
  <si>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</si>
  <si>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</si>
  <si>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</si>
  <si>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</si>
  <si>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</si>
  <si>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</si>
  <si>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</si>
  <si>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</si>
  <si>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</si>
  <si>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</si>
  <si>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</si>
  <si>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</si>
  <si>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</si>
  <si>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</si>
  <si>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</si>
  <si>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</si>
  <si>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</si>
  <si>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</si>
  <si>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</si>
  <si>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</si>
  <si>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</si>
  <si>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</si>
  <si>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</si>
  <si>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</si>
  <si>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</si>
  <si>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</si>
  <si>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</si>
  <si>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</si>
  <si>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</si>
  <si>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</si>
  <si>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</si>
  <si>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</si>
  <si>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</si>
  <si>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</si>
  <si>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</si>
  <si>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</si>
  <si>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</si>
  <si>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</si>
  <si>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</si>
  <si>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</si>
  <si>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</si>
  <si>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</si>
  <si>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</si>
  <si>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</si>
  <si>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</si>
  <si>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</si>
  <si>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</si>
  <si>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</si>
  <si>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</si>
  <si>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</si>
  <si>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</si>
  <si>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</si>
  <si>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</si>
  <si>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</si>
  <si>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</si>
  <si>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</si>
  <si>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</si>
  <si>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</si>
  <si>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</si>
  <si>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</si>
  <si>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</si>
  <si>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</si>
  <si>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</si>
  <si>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</si>
  <si>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</si>
  <si>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</si>
  <si>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</si>
  <si>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</si>
  <si>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</si>
  <si>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</si>
  <si>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</si>
  <si>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</si>
  <si>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</si>
  <si>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</si>
  <si>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</si>
  <si>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</si>
  <si>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</si>
  <si>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</si>
  <si>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</si>
  <si>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</si>
  <si>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</si>
  <si>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</si>
  <si>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</si>
  <si>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</si>
  <si>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</si>
  <si>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</si>
  <si>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</si>
  <si>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</si>
  <si>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</si>
  <si>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</si>
  <si>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</si>
  <si>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</si>
  <si>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</si>
  <si>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</si>
  <si>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</si>
  <si>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</si>
  <si>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</si>
  <si>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</si>
  <si>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</si>
  <si>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</si>
  <si>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</si>
  <si>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</si>
  <si>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</si>
  <si>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</si>
  <si>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</si>
  <si>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</si>
  <si>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</si>
  <si>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</si>
  <si>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</si>
  <si>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</si>
  <si>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</si>
  <si>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</si>
  <si>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</si>
  <si>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</si>
  <si>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</si>
  <si>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</si>
  <si>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</si>
  <si>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</si>
  <si>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</si>
  <si>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</si>
  <si>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</si>
  <si>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</si>
  <si>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</si>
  <si>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</si>
  <si>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</si>
  <si>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</si>
  <si>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</si>
  <si>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</si>
  <si>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</si>
  <si>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</si>
  <si>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</si>
  <si>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</si>
  <si>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</si>
  <si>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</si>
  <si>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</si>
  <si>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</si>
  <si>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</si>
  <si>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</si>
  <si>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</si>
  <si>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</si>
  <si>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</si>
  <si>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</si>
  <si>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</si>
  <si>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</si>
  <si>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</si>
  <si>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</si>
  <si>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</si>
  <si>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</si>
  <si>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</si>
  <si>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</si>
  <si>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</si>
  <si>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</si>
  <si>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</si>
  <si>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</si>
  <si>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</si>
  <si>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</si>
  <si>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</si>
  <si>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</si>
  <si>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</si>
  <si>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</si>
  <si>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</si>
  <si>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</si>
  <si>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</si>
  <si>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</si>
  <si>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</si>
  <si>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</si>
  <si>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</si>
  <si>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</si>
  <si>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</si>
  <si>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</si>
  <si>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</si>
  <si>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</si>
  <si>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</si>
  <si>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</si>
  <si>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</si>
  <si>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</si>
  <si>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</si>
  <si>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</si>
  <si>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</si>
  <si>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</si>
  <si>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</si>
  <si>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</si>
  <si>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</si>
  <si>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</si>
  <si>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</si>
  <si>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</si>
  <si>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</si>
  <si>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</si>
  <si>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</si>
  <si>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</si>
  <si>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</si>
  <si>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</si>
  <si>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</si>
  <si>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</si>
  <si>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</si>
  <si>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</si>
  <si>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</si>
  <si>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</si>
  <si>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</si>
  <si>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</si>
  <si>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</si>
  <si>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</si>
  <si>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</si>
  <si>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</si>
  <si>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</si>
  <si>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</si>
  <si>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</si>
  <si>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</si>
  <si>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</si>
  <si>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</si>
  <si>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</si>
  <si>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</si>
  <si>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</si>
  <si>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</si>
  <si>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</si>
  <si>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</si>
  <si>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</si>
  <si>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</si>
  <si>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</si>
  <si>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</si>
  <si>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</si>
  <si>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</si>
  <si>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</si>
  <si>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</si>
  <si>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</si>
  <si>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</si>
  <si>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</si>
  <si>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</si>
  <si>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</si>
  <si>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</si>
  <si>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</si>
  <si>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</si>
  <si>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</si>
  <si>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</si>
  <si>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</si>
  <si>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</si>
  <si>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</si>
  <si>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</si>
  <si>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</si>
  <si>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</si>
  <si>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</si>
  <si>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</si>
  <si>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</si>
  <si>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</si>
  <si>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</si>
  <si>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</si>
  <si>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</si>
  <si>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</si>
  <si>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</si>
  <si>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</si>
  <si>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</si>
  <si>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</si>
  <si>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</si>
  <si>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</si>
  <si>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</si>
  <si>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</si>
  <si>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</si>
  <si>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</si>
  <si>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</si>
  <si>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</si>
  <si>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</si>
  <si>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</si>
  <si>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</si>
  <si>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</si>
  <si>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</si>
  <si>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</si>
  <si>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</si>
  <si>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</si>
  <si>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</si>
  <si>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</si>
  <si>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</si>
  <si>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</si>
  <si>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</si>
  <si>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</si>
  <si>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</si>
  <si>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</si>
  <si>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</si>
  <si>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</si>
  <si>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</si>
  <si>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</si>
  <si>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</si>
  <si>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</si>
  <si>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</si>
  <si>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</si>
  <si>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</si>
  <si>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</si>
  <si>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</si>
  <si>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</si>
  <si>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</si>
  <si>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</si>
  <si>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</si>
  <si>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</si>
  <si>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</si>
  <si>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</si>
  <si>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</si>
  <si>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</si>
  <si>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</si>
  <si>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</si>
  <si>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</si>
  <si>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</si>
  <si>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</si>
  <si>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</si>
  <si>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</si>
  <si>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</si>
  <si>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</si>
  <si>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</si>
  <si>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</si>
  <si>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</si>
  <si>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</si>
  <si>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</si>
  <si>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</si>
  <si>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</si>
  <si>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</si>
  <si>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</si>
  <si>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</si>
  <si>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</si>
  <si>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</si>
  <si>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</si>
  <si>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</si>
  <si>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</si>
  <si>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</si>
  <si>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</si>
  <si>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</si>
  <si>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</si>
  <si>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</si>
  <si>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</si>
  <si>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</si>
  <si>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</si>
  <si>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</si>
  <si>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</si>
  <si>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</si>
  <si>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</si>
  <si>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</si>
  <si>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</si>
  <si>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</si>
  <si>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</si>
  <si>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</si>
  <si>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</si>
  <si>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</si>
  <si>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</si>
  <si>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</si>
  <si>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</si>
  <si>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</si>
  <si>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</si>
  <si>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</si>
  <si>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</si>
  <si>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</si>
  <si>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</si>
  <si>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</si>
  <si>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</si>
  <si>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</si>
  <si>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</si>
  <si>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</si>
  <si>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</si>
  <si>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</si>
  <si>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</si>
  <si>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</si>
  <si>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</si>
  <si>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</si>
  <si>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</si>
  <si>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</si>
  <si>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</si>
  <si>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</si>
  <si>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</si>
  <si>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</si>
  <si>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</si>
  <si>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</si>
  <si>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</si>
  <si>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</si>
  <si>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</si>
  <si>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</si>
  <si>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</si>
  <si>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</si>
  <si>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</si>
  <si>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</si>
  <si>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</si>
  <si>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</si>
  <si>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</si>
  <si>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</si>
  <si>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</si>
  <si>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</si>
  <si>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</si>
  <si>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</si>
  <si>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</si>
  <si>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</si>
  <si>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</si>
  <si>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</si>
  <si>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</si>
  <si>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</si>
  <si>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</si>
  <si>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</si>
  <si>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</si>
  <si>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</si>
  <si>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</si>
  <si>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</si>
  <si>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</si>
  <si>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</si>
  <si>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</si>
  <si>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</si>
  <si>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</si>
  <si>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</si>
  <si>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</si>
  <si>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</si>
  <si>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</si>
  <si>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</si>
  <si>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</si>
  <si>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</si>
  <si>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</si>
  <si>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</si>
  <si>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</si>
  <si>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</si>
  <si>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</si>
  <si>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</si>
  <si>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</si>
  <si>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</si>
  <si>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</si>
  <si>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</si>
  <si>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</si>
  <si>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</si>
  <si>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</si>
  <si>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</si>
  <si>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</si>
  <si>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</si>
  <si>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</si>
  <si>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</si>
  <si>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</si>
  <si>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</si>
  <si>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</si>
  <si>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</si>
  <si>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</si>
  <si>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</si>
  <si>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</si>
  <si>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</si>
  <si>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</si>
  <si>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</si>
  <si>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</si>
  <si>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</si>
  <si>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</si>
  <si>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</si>
  <si>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</si>
  <si>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</si>
  <si>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</si>
  <si>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</si>
  <si>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</si>
  <si>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</si>
  <si>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</si>
  <si>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</si>
  <si>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</si>
  <si>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</si>
  <si>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</si>
  <si>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</si>
  <si>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</si>
  <si>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</si>
  <si>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</si>
  <si>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</si>
  <si>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</si>
  <si>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</si>
  <si>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</si>
  <si>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</si>
  <si>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</si>
  <si>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</si>
  <si>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</si>
  <si>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</si>
  <si>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</si>
  <si>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</si>
  <si>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</si>
  <si>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</si>
  <si>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</si>
  <si>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</si>
  <si>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</si>
  <si>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</si>
  <si>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</si>
  <si>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</si>
  <si>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</si>
  <si>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</si>
  <si>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</si>
  <si>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</si>
  <si>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</si>
  <si>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</si>
  <si>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</si>
  <si>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</si>
  <si>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</si>
  <si>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</si>
  <si>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</si>
  <si>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</si>
  <si>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</si>
  <si>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</si>
  <si>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</si>
  <si>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</si>
  <si>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</si>
  <si>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</si>
  <si>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</si>
  <si>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</si>
  <si>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</si>
  <si>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</si>
  <si>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</si>
  <si>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</si>
  <si>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</si>
  <si>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</si>
  <si>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</si>
  <si>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</si>
  <si>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</si>
  <si>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</si>
  <si>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</si>
  <si>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</si>
  <si>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</si>
  <si>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</si>
  <si>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</si>
  <si>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</si>
  <si>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</si>
  <si>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</si>
  <si>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</si>
  <si>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</si>
  <si>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</si>
  <si>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</si>
  <si>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</si>
  <si>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</si>
  <si>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</si>
  <si>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</si>
  <si>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</si>
  <si>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</si>
  <si>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</si>
  <si>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</si>
  <si>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</si>
  <si>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</si>
  <si>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</si>
  <si>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</si>
  <si>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</si>
  <si>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</si>
  <si>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</si>
  <si>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</si>
  <si>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</si>
  <si>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</si>
  <si>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</si>
  <si>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</si>
  <si>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</si>
  <si>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</si>
  <si>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</si>
  <si>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</si>
  <si>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</si>
  <si>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</si>
  <si>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</si>
  <si>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</si>
  <si>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</si>
  <si>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</si>
  <si>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</si>
  <si>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</si>
  <si>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</si>
  <si>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</si>
  <si>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</si>
  <si>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</si>
  <si>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</si>
  <si>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</si>
  <si>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</si>
  <si>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</si>
  <si>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</si>
  <si>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</si>
  <si>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</si>
  <si>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</si>
  <si>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</si>
  <si>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</si>
  <si>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</si>
  <si>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</si>
  <si>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</si>
  <si>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</si>
  <si>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</si>
  <si>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</si>
  <si>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</si>
  <si>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</si>
  <si>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</si>
  <si>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</si>
  <si>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</si>
  <si>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</si>
  <si>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</si>
  <si>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</si>
  <si>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</si>
  <si>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</si>
  <si>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</si>
  <si>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</si>
  <si>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</si>
  <si>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</si>
  <si>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</si>
  <si>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</si>
  <si>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</si>
  <si>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</si>
  <si>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</si>
  <si>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</si>
  <si>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</si>
  <si>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</si>
  <si>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</si>
  <si>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</si>
  <si>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</si>
  <si>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</si>
  <si>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</si>
  <si>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</si>
  <si>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</si>
  <si>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</si>
  <si>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</si>
  <si>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</si>
  <si>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</si>
  <si>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</si>
  <si>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</si>
  <si>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</si>
  <si>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</si>
  <si>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</si>
  <si>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</si>
  <si>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</si>
  <si>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</si>
  <si>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</si>
  <si>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</si>
  <si>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</si>
  <si>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</si>
  <si>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</si>
  <si>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</si>
  <si>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</si>
  <si>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</si>
  <si>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</si>
  <si>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</si>
  <si>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</si>
  <si>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</si>
  <si>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</si>
  <si>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</si>
  <si>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</si>
  <si>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</si>
  <si>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</si>
  <si>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</si>
  <si>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</si>
  <si>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</si>
  <si>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</si>
  <si>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</si>
  <si>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</si>
  <si>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</si>
  <si>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</si>
  <si>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</si>
  <si>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</si>
  <si>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</si>
  <si>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</si>
  <si>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</si>
  <si>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</si>
  <si>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</si>
  <si>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</si>
  <si>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</si>
  <si>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</si>
  <si>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</si>
  <si>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</si>
  <si>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</si>
  <si>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</si>
  <si>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</si>
  <si>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</si>
  <si>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</si>
  <si>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</si>
  <si>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</si>
  <si>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</si>
  <si>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</si>
  <si>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</si>
  <si>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</si>
  <si>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</si>
  <si>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</si>
  <si>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</si>
  <si>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</si>
  <si>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</si>
  <si>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</si>
  <si>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</si>
  <si>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</si>
  <si>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</si>
  <si>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</si>
  <si>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</si>
  <si>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</si>
  <si>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</si>
  <si>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</si>
  <si>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</si>
  <si>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</si>
  <si>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</si>
  <si>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</si>
  <si>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</si>
  <si>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</si>
  <si>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</si>
  <si>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</si>
  <si>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</si>
  <si>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</si>
  <si>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</si>
  <si>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</si>
  <si>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</si>
  <si>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</si>
  <si>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</si>
  <si>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</si>
  <si>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</si>
  <si>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</si>
  <si>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</si>
  <si>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</si>
  <si>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</si>
  <si>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</si>
  <si>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</si>
  <si>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</si>
  <si>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</si>
  <si>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</si>
  <si>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</si>
  <si>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</si>
  <si>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</si>
  <si>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</si>
  <si>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</si>
  <si>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</si>
  <si>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</si>
  <si>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</si>
  <si>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</si>
  <si>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</si>
  <si>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</si>
  <si>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</si>
  <si>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</si>
  <si>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</si>
  <si>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</si>
  <si>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</si>
  <si>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</si>
  <si>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</si>
  <si>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</si>
  <si>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</si>
  <si>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</si>
  <si>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</si>
  <si>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</si>
  <si>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</si>
  <si>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</si>
  <si>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</si>
  <si>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</si>
  <si>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</si>
  <si>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</si>
  <si>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</si>
  <si>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</si>
  <si>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</si>
  <si>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</si>
  <si>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</si>
  <si>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</si>
  <si>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</si>
  <si>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</si>
  <si>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</si>
  <si>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</si>
  <si>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</si>
  <si>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</si>
  <si>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</si>
  <si>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</si>
  <si>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</si>
  <si>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</si>
  <si>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</si>
  <si>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</si>
  <si>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</si>
  <si>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</si>
  <si>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</si>
  <si>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</si>
  <si>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</si>
  <si>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</si>
  <si>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</si>
  <si>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</si>
  <si>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</si>
  <si>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</si>
  <si>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</si>
  <si>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</si>
  <si>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</si>
  <si>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</si>
  <si>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</si>
  <si>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</si>
  <si>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</si>
  <si>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</si>
  <si>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</si>
  <si>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</si>
  <si>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</si>
  <si>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</si>
  <si>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</si>
  <si>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</si>
  <si>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</si>
  <si>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</si>
  <si>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</si>
  <si>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</si>
  <si>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</si>
  <si>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</si>
  <si>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</si>
  <si>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</si>
  <si>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</si>
  <si>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</si>
  <si>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</si>
  <si>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</si>
  <si>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</si>
  <si>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</si>
  <si>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</si>
  <si>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</si>
  <si>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</si>
  <si>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</si>
  <si>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</si>
  <si>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</si>
  <si>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</si>
  <si>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</si>
  <si>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</si>
  <si>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</si>
  <si>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</si>
  <si>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</si>
  <si>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</si>
  <si>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</si>
  <si>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</si>
  <si>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</si>
  <si>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</si>
  <si>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</si>
  <si>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</si>
  <si>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</si>
  <si>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</si>
  <si>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</si>
  <si>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</si>
  <si>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</si>
  <si>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</si>
  <si>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</si>
  <si>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</si>
  <si>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</si>
  <si>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</si>
  <si>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</si>
  <si>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</si>
  <si>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</si>
  <si>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</si>
  <si>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</si>
  <si>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</si>
  <si>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</si>
  <si>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</si>
  <si>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</si>
  <si>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</si>
  <si>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</si>
  <si>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</si>
  <si>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</si>
  <si>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</si>
  <si>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</si>
  <si>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</si>
  <si>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</si>
  <si>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</si>
  <si>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</si>
  <si>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</si>
  <si>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</si>
  <si>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</si>
  <si>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</si>
  <si>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</si>
  <si>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</si>
  <si>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</si>
  <si>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</si>
  <si>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</si>
  <si>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</si>
  <si>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</si>
  <si>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</si>
  <si>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</si>
  <si>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</si>
  <si>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</si>
  <si>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</si>
  <si>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</si>
  <si>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</si>
  <si>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</si>
  <si>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</si>
  <si>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</si>
  <si>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</si>
  <si>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</si>
  <si>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</si>
  <si>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</si>
  <si>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</si>
  <si>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</si>
  <si>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</si>
  <si>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</si>
  <si>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</si>
  <si>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</si>
  <si>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</si>
  <si>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</si>
  <si>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</si>
  <si>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</si>
  <si>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</si>
  <si>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</si>
  <si>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</si>
  <si>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</si>
  <si>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</si>
  <si>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</si>
  <si>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</si>
  <si>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</si>
  <si>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</si>
  <si>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</si>
  <si>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</si>
  <si>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</si>
  <si>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</si>
  <si>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</si>
  <si>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</si>
  <si>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</si>
  <si>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</si>
  <si>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</si>
  <si>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</si>
  <si>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</si>
  <si>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</si>
  <si>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</si>
  <si>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</si>
  <si>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</si>
  <si>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</si>
  <si>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</si>
  <si>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</si>
  <si>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</si>
  <si>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</si>
  <si>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</si>
  <si>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</si>
  <si>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</si>
  <si>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</si>
  <si>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</si>
  <si>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</si>
  <si>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</si>
  <si>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</si>
  <si>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</si>
  <si>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</si>
  <si>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</si>
  <si>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</si>
  <si>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</si>
  <si>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</si>
  <si>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</si>
  <si>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</si>
  <si>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</si>
  <si>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</si>
  <si>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</si>
  <si>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</si>
  <si>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</si>
  <si>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</si>
  <si>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</si>
  <si>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</si>
  <si>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</si>
  <si>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</si>
  <si>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</si>
  <si>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</si>
  <si>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</si>
  <si>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</si>
  <si>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</si>
  <si>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</si>
  <si>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</si>
  <si>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</si>
  <si>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</si>
  <si>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</si>
  <si>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</si>
  <si>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</si>
  <si>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</si>
  <si>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</si>
  <si>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</si>
  <si>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</si>
  <si>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</si>
  <si>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</si>
  <si>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</si>
  <si>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</si>
  <si>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</si>
  <si>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</si>
  <si>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</si>
  <si>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</si>
  <si>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</si>
  <si>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</si>
  <si>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</si>
  <si>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</si>
  <si>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</si>
  <si>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</si>
  <si>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</si>
  <si>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</si>
  <si>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</si>
  <si>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</si>
  <si>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</si>
  <si>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</si>
  <si>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</si>
  <si>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</si>
  <si>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</si>
  <si>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</si>
  <si>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</si>
  <si>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</si>
  <si>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</si>
  <si>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</si>
  <si>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</si>
  <si>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</si>
  <si>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</si>
  <si>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</si>
  <si>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</si>
  <si>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</si>
  <si>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</si>
  <si>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</si>
  <si>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</si>
  <si>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</si>
  <si>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</si>
  <si>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</si>
  <si>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</si>
  <si>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</si>
  <si>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</si>
  <si>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</si>
  <si>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</si>
  <si>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</si>
  <si>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</si>
  <si>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</si>
  <si>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</si>
  <si>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</si>
  <si>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</si>
  <si>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</si>
  <si>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</si>
  <si>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</si>
  <si>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</si>
  <si>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</si>
  <si>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</si>
  <si>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</si>
  <si>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</si>
  <si>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</si>
  <si>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</si>
  <si>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</si>
  <si>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</si>
  <si>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</si>
  <si>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</si>
  <si>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</si>
  <si>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</si>
  <si>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</si>
  <si>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</si>
  <si>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</si>
  <si>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</si>
  <si>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</si>
  <si>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</si>
  <si>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</si>
  <si>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</si>
  <si>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</si>
  <si>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</si>
  <si>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</si>
  <si>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</si>
  <si>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</si>
  <si>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</si>
  <si>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</si>
  <si>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</si>
  <si>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</si>
  <si>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</si>
  <si>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</si>
  <si>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</si>
  <si>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</si>
  <si>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</si>
  <si>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</si>
  <si>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</si>
  <si>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</si>
  <si>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</si>
  <si>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</si>
  <si>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</si>
  <si>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</si>
  <si>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</si>
  <si>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</si>
  <si>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</si>
  <si>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</si>
  <si>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</si>
  <si>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</si>
  <si>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</si>
  <si>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</si>
  <si>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</si>
  <si>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</si>
  <si>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</si>
  <si>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</si>
  <si>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</si>
  <si>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</si>
  <si>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</si>
  <si>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</si>
  <si>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</si>
  <si>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</si>
  <si>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</si>
  <si>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</si>
  <si>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</si>
  <si>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</si>
  <si>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</si>
  <si>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</si>
  <si>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</si>
  <si>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</si>
  <si>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</si>
  <si>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</si>
  <si>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</si>
  <si>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</si>
  <si>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</si>
  <si>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</si>
  <si>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</si>
  <si>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</si>
  <si>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</si>
  <si>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</si>
  <si>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</si>
  <si>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</si>
  <si>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</si>
  <si>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</si>
  <si>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</si>
  <si>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</si>
  <si>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</si>
  <si>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</si>
  <si>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</si>
  <si>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</si>
  <si>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</si>
  <si>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</si>
  <si>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</si>
  <si>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</si>
  <si>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</si>
  <si>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</si>
  <si>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</si>
  <si>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</si>
  <si>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</si>
  <si>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</si>
  <si>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</si>
  <si>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</si>
  <si>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</si>
  <si>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</si>
  <si>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</si>
  <si>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</si>
  <si>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</si>
  <si>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</si>
  <si>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</si>
  <si>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</si>
  <si>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</si>
  <si>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</si>
  <si>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</si>
  <si>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</si>
  <si>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</si>
  <si>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</si>
  <si>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</si>
  <si>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</si>
  <si>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</si>
  <si>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</si>
  <si>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</si>
  <si>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</si>
  <si>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</si>
  <si>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</si>
  <si>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</si>
  <si>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</si>
  <si>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</si>
  <si>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</si>
  <si>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</si>
  <si>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</si>
  <si>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</si>
  <si>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</si>
  <si>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</si>
  <si>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</si>
  <si>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</si>
  <si>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</si>
  <si>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</si>
  <si>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</si>
  <si>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</si>
  <si>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</si>
  <si>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</si>
  <si>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</si>
  <si>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</si>
  <si>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</si>
  <si>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</si>
  <si>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</si>
  <si>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</si>
  <si>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</si>
  <si>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</si>
  <si>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</si>
  <si>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</si>
  <si>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</si>
  <si>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</si>
  <si>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</si>
  <si>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</si>
  <si>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</si>
  <si>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</si>
  <si>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</si>
  <si>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</si>
  <si>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</si>
  <si>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</si>
  <si>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</si>
  <si>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</si>
  <si>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</si>
  <si>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</si>
  <si>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</si>
  <si>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</si>
  <si>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</si>
  <si>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</si>
  <si>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</si>
  <si>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</si>
  <si>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</si>
  <si>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</si>
  <si>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</si>
  <si>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</si>
  <si>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</si>
  <si>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</si>
  <si>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</si>
  <si>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</si>
  <si>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</si>
  <si>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</si>
  <si>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</si>
  <si>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</si>
  <si>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</si>
  <si>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</si>
  <si>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</si>
  <si>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</si>
  <si>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</si>
  <si>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</si>
  <si>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</si>
  <si>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</si>
  <si>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</si>
  <si>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</si>
  <si>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</si>
  <si>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</si>
  <si>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</si>
  <si>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</si>
  <si>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</si>
  <si>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</si>
  <si>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</si>
  <si>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</si>
  <si>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</si>
  <si>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</si>
  <si>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</si>
  <si>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</si>
  <si>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</si>
  <si>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</si>
  <si>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</si>
  <si>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</si>
  <si>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</si>
  <si>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</si>
  <si>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</si>
  <si>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</si>
  <si>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</si>
  <si>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</si>
  <si>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</si>
  <si>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</si>
  <si>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</si>
  <si>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</si>
  <si>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</si>
  <si>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</si>
  <si>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</si>
  <si>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</si>
  <si>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</si>
  <si>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</si>
  <si>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</si>
  <si>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</si>
  <si>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</si>
  <si>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</si>
  <si>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</si>
  <si>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</si>
  <si>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</si>
  <si>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</si>
  <si>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</si>
  <si>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</si>
  <si>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</si>
  <si>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</si>
  <si>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</si>
  <si>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</si>
  <si>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</si>
  <si>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</si>
  <si>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</si>
  <si>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</si>
  <si>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</si>
  <si>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</si>
  <si>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</si>
  <si>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</si>
  <si>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</si>
  <si>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</si>
  <si>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</si>
  <si>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</si>
  <si>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</si>
  <si>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</si>
  <si>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</si>
  <si>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</si>
  <si>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</si>
  <si>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</si>
  <si>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</si>
  <si>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</si>
  <si>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</si>
  <si>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</si>
  <si>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</si>
  <si>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</si>
  <si>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</si>
  <si>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</si>
  <si>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</si>
  <si>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</si>
  <si>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</si>
  <si>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</si>
  <si>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</si>
  <si>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</si>
  <si>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</si>
  <si>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</si>
  <si>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</si>
  <si>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</si>
  <si>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</si>
  <si>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</si>
  <si>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</si>
  <si>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</si>
  <si>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</si>
  <si>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</si>
  <si>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</si>
  <si>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</si>
  <si>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</si>
  <si>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</si>
  <si>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</si>
  <si>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</si>
  <si>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</si>
  <si>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</si>
  <si>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</si>
  <si>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</si>
  <si>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</si>
  <si>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</si>
  <si>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</si>
  <si>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</si>
  <si>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</si>
  <si>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</si>
  <si>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</si>
  <si>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</si>
  <si>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</si>
  <si>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</si>
  <si>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</si>
  <si>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</si>
  <si>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</si>
  <si>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</si>
  <si>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</si>
  <si>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</si>
  <si>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</si>
  <si>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</si>
  <si>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</si>
  <si>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</si>
  <si>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</si>
  <si>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</si>
  <si>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</si>
  <si>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</si>
  <si>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</si>
  <si>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</si>
  <si>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</si>
  <si>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</si>
  <si>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</si>
  <si>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</si>
  <si>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</si>
  <si>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</si>
  <si>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</si>
  <si>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</si>
  <si>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</si>
  <si>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</si>
  <si>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</si>
  <si>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</si>
  <si>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</si>
  <si>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</si>
  <si>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</si>
  <si>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</si>
  <si>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</si>
  <si>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</si>
  <si>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</si>
  <si>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</si>
  <si>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</si>
  <si>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</si>
  <si>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</si>
  <si>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</si>
  <si>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</si>
  <si>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</si>
  <si>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</si>
  <si>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</si>
  <si>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</si>
  <si>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</si>
  <si>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</si>
  <si>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</si>
  <si>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</si>
  <si>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</si>
  <si>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</si>
  <si>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</si>
  <si>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</si>
  <si>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</si>
  <si>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</si>
  <si>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</si>
  <si>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</si>
  <si>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</si>
  <si>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</si>
  <si>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</si>
  <si>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</si>
  <si>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</si>
  <si>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</si>
  <si>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</si>
  <si>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</si>
  <si>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</si>
  <si>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</si>
  <si>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</si>
  <si>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</si>
  <si>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</si>
  <si>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</si>
  <si>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</si>
  <si>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</si>
  <si>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</si>
  <si>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</si>
  <si>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</si>
  <si>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</si>
  <si>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</si>
  <si>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</si>
  <si>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</si>
  <si>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</si>
  <si>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</si>
  <si>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</si>
  <si>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</si>
  <si>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</si>
  <si>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</si>
  <si>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</si>
  <si>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</si>
  <si>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</si>
  <si>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</si>
  <si>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</si>
  <si>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</si>
  <si>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</si>
  <si>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</si>
  <si>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</si>
  <si>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</si>
  <si>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</si>
  <si>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</si>
  <si>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</si>
  <si>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</si>
  <si>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</si>
  <si>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</si>
  <si>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</si>
  <si>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</si>
  <si>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</si>
  <si>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</si>
  <si>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</si>
  <si>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</si>
  <si>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</si>
  <si>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</si>
  <si>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</si>
  <si>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</si>
  <si>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</si>
  <si>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</si>
  <si>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</si>
  <si>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</si>
  <si>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</si>
  <si>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</si>
  <si>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</si>
  <si>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</si>
  <si>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</si>
  <si>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</si>
  <si>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</si>
  <si>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</si>
  <si>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</si>
  <si>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</si>
  <si>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</si>
  <si>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</si>
  <si>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</si>
  <si>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</si>
  <si>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</si>
  <si>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</si>
  <si>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</si>
  <si>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</si>
  <si>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</si>
  <si>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</si>
  <si>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</si>
  <si>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</si>
  <si>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</si>
  <si>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</si>
  <si>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</si>
  <si>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</si>
  <si>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</si>
  <si>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</si>
  <si>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</si>
  <si>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</si>
  <si>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</si>
  <si>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</si>
  <si>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</si>
  <si>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</si>
  <si>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</si>
  <si>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</si>
  <si>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</si>
  <si>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</si>
  <si>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</si>
  <si>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</si>
  <si>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</si>
  <si>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</si>
  <si>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</si>
  <si>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</si>
  <si>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</si>
  <si>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</si>
  <si>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</si>
  <si>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</si>
  <si>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</si>
  <si>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</si>
  <si>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</si>
  <si>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</si>
  <si>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</si>
  <si>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</si>
  <si>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</si>
  <si>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</si>
  <si>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</si>
  <si>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</si>
  <si>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</si>
  <si>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</si>
  <si>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</si>
  <si>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</si>
  <si>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</si>
  <si>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</si>
  <si>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</si>
  <si>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</si>
  <si>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</si>
  <si>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</si>
  <si>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</si>
  <si>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</si>
  <si>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</si>
  <si>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</si>
  <si>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</si>
  <si>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</si>
  <si>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</si>
  <si>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</si>
  <si>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</si>
  <si>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</si>
  <si>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</si>
  <si>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</si>
  <si>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</si>
  <si>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</si>
  <si>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</si>
  <si>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</si>
  <si>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</si>
  <si>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</si>
  <si>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</si>
  <si>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</si>
  <si>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</si>
  <si>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</si>
  <si>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</si>
  <si>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</si>
  <si>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</si>
  <si>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</si>
  <si>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</si>
  <si>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</si>
  <si>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</si>
  <si>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</si>
  <si>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</si>
  <si>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</si>
  <si>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</si>
  <si>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</si>
  <si>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</si>
  <si>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</si>
  <si>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</si>
  <si>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</si>
  <si>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</si>
  <si>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</si>
  <si>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</si>
  <si>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</si>
  <si>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</si>
  <si>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</si>
  <si>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</si>
  <si>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</si>
  <si>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</si>
  <si>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</si>
  <si>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</si>
  <si>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</si>
  <si>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</si>
  <si>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</si>
  <si>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</si>
  <si>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</si>
  <si>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</si>
  <si>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</si>
  <si>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</si>
  <si>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</si>
  <si>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</si>
  <si>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</si>
  <si>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</si>
  <si>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</si>
  <si>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</si>
  <si>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</si>
  <si>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</si>
  <si>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</si>
  <si>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</si>
  <si>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</si>
  <si>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</si>
  <si>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</si>
  <si>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</si>
  <si>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</si>
  <si>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</si>
  <si>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</si>
  <si>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</si>
  <si>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</si>
  <si>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</si>
  <si>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</si>
  <si>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</si>
  <si>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</si>
  <si>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</si>
  <si>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</si>
  <si>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</si>
  <si>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</si>
  <si>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</si>
  <si>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</si>
  <si>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</si>
  <si>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</si>
  <si>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</si>
  <si>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</si>
  <si>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</si>
  <si>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</si>
  <si>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</si>
  <si>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</si>
  <si>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</si>
  <si>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</si>
  <si>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</si>
  <si>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</si>
  <si>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</si>
  <si>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</si>
  <si>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</si>
  <si>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</si>
  <si>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</si>
  <si>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</si>
  <si>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</si>
  <si>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</si>
  <si>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</si>
  <si>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</si>
  <si>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</si>
  <si>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</si>
  <si>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</si>
  <si>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</si>
  <si>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</si>
  <si>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</si>
  <si>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</si>
  <si>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</si>
  <si>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</si>
  <si>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</si>
  <si>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</si>
  <si>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</si>
  <si>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</si>
  <si>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</si>
  <si>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</si>
  <si>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</si>
  <si>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</si>
  <si>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</si>
  <si>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</si>
  <si>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</si>
  <si>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</si>
  <si>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</si>
  <si>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</si>
  <si>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</si>
  <si>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</si>
  <si>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</si>
  <si>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</si>
  <si>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</si>
  <si>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</si>
  <si>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</si>
  <si>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</si>
  <si>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</si>
  <si>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</si>
  <si>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</si>
  <si>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</si>
  <si>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</si>
  <si>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</si>
  <si>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</si>
  <si>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</si>
  <si>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</si>
  <si>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</si>
  <si>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</si>
  <si>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</si>
  <si>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</si>
  <si>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</si>
  <si>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</si>
  <si>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</si>
  <si>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</si>
  <si>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</si>
  <si>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</si>
  <si>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</si>
  <si>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</si>
  <si>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</si>
  <si>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</si>
  <si>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</si>
  <si>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</si>
  <si>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</si>
  <si>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</si>
  <si>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</si>
  <si>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</si>
  <si>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</si>
  <si>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</si>
  <si>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</si>
  <si>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</si>
  <si>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</si>
  <si>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</si>
  <si>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</si>
  <si>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</si>
  <si>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</si>
  <si>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</si>
  <si>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</si>
  <si>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</si>
  <si>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</si>
  <si>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</si>
  <si>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</si>
  <si>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</si>
  <si>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</si>
  <si>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</si>
  <si>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</si>
  <si>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</si>
  <si>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</si>
  <si>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</si>
  <si>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</si>
  <si>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</si>
  <si>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</si>
  <si>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</si>
  <si>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</si>
  <si>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</si>
  <si>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</si>
  <si>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</si>
  <si>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</si>
  <si>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</si>
  <si>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</si>
  <si>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</si>
  <si>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</si>
  <si>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</si>
  <si>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</si>
  <si>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</si>
  <si>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</si>
  <si>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</si>
  <si>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</si>
  <si>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</si>
  <si>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</si>
  <si>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</si>
  <si>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</si>
  <si>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</si>
  <si>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</si>
  <si>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</si>
  <si>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</si>
  <si>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</si>
  <si>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</si>
  <si>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</si>
  <si>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</si>
  <si>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</si>
  <si>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</si>
  <si>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</si>
  <si>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</si>
  <si>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</si>
  <si>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</si>
  <si>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</si>
  <si>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</si>
  <si>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</si>
  <si>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</si>
  <si>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</si>
  <si>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</si>
  <si>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</si>
  <si>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</si>
  <si>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</si>
  <si>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</si>
  <si>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</si>
  <si>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</si>
  <si>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</si>
  <si>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</si>
  <si>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</si>
  <si>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</si>
  <si>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</si>
  <si>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</si>
  <si>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</si>
  <si>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</si>
  <si>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</si>
  <si>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</si>
  <si>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</si>
  <si>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</si>
  <si>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</si>
  <si>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</si>
  <si>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</si>
  <si>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</si>
  <si>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</si>
  <si>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</si>
  <si>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</si>
  <si>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</si>
  <si>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</si>
  <si>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</si>
  <si>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</si>
  <si>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</si>
  <si>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</si>
  <si>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</si>
  <si>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</si>
  <si>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</si>
  <si>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</si>
  <si>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</si>
  <si>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</si>
  <si>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</si>
  <si>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</si>
  <si>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</si>
  <si>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</si>
  <si>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</si>
  <si>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</si>
  <si>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</si>
  <si>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</si>
  <si>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</si>
  <si>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</si>
  <si>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</si>
  <si>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</si>
  <si>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</si>
  <si>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</si>
  <si>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</si>
  <si>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</si>
  <si>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</si>
  <si>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</si>
  <si>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</si>
  <si>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</si>
  <si>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</si>
  <si>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</si>
  <si>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</si>
  <si>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</si>
  <si>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</si>
  <si>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</si>
  <si>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</si>
  <si>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</si>
  <si>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</si>
  <si>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</si>
  <si>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</si>
  <si>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</si>
  <si>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</si>
  <si>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</si>
  <si>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</si>
  <si>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</si>
  <si>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</si>
  <si>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</si>
  <si>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</si>
  <si>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</si>
  <si>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</si>
  <si>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</si>
  <si>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</si>
  <si>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</si>
  <si>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</si>
  <si>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</si>
  <si>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</si>
  <si>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</si>
  <si>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</si>
  <si>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</si>
  <si>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</si>
  <si>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</si>
  <si>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</si>
  <si>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</si>
  <si>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</si>
  <si>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</si>
  <si>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</si>
  <si>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</si>
  <si>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</si>
  <si>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</si>
  <si>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</si>
  <si>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</si>
  <si>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</si>
  <si>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</si>
  <si>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</si>
  <si>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</si>
  <si>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</si>
  <si>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</si>
  <si>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</si>
  <si>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</si>
  <si>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</si>
  <si>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</si>
  <si>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</si>
  <si>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</si>
  <si>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</si>
  <si>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</si>
  <si>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</si>
  <si>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</si>
  <si>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</si>
  <si>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</si>
  <si>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</si>
  <si>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</si>
  <si>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</si>
  <si>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</si>
  <si>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</si>
  <si>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</si>
  <si>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</si>
  <si>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</si>
  <si>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</si>
  <si>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</si>
  <si>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</si>
  <si>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</si>
  <si>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</si>
  <si>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</si>
  <si>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</si>
  <si>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</si>
  <si>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</si>
  <si>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</si>
  <si>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</si>
  <si>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</si>
  <si>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</si>
  <si>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</si>
  <si>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</si>
  <si>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</si>
  <si>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</si>
  <si>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</si>
  <si>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</si>
  <si>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</si>
  <si>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</si>
  <si>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</si>
  <si>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</si>
  <si>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</si>
  <si>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</si>
  <si>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</si>
  <si>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</si>
  <si>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</si>
  <si>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</si>
  <si>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</si>
  <si>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</si>
  <si>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</si>
  <si>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</si>
  <si>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</si>
  <si>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</si>
  <si>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</si>
  <si>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</si>
  <si>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</si>
  <si>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</si>
  <si>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</si>
  <si>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</si>
  <si>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</si>
  <si>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</si>
  <si>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</si>
  <si>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</si>
  <si>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</si>
  <si>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</si>
  <si>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</si>
  <si>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</si>
  <si>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</si>
  <si>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</si>
  <si>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</si>
  <si>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</si>
  <si>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</si>
  <si>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</si>
  <si>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</si>
  <si>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</si>
  <si>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</si>
  <si>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</si>
  <si>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</si>
  <si>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</si>
  <si>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</si>
  <si>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</si>
  <si>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</si>
  <si>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</si>
  <si>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</si>
  <si>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</si>
  <si>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</si>
  <si>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</si>
  <si>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</si>
  <si>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</si>
  <si>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</si>
  <si>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</si>
  <si>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</si>
  <si>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</si>
  <si>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</si>
  <si>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</si>
  <si>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</si>
  <si>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</si>
  <si>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</si>
  <si>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</si>
  <si>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</si>
  <si>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</si>
  <si>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</si>
  <si>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</si>
  <si>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</si>
  <si>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</si>
  <si>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</si>
  <si>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</si>
  <si>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</si>
  <si>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</si>
  <si>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</si>
  <si>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</si>
  <si>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</si>
  <si>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</si>
  <si>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</si>
  <si>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</si>
  <si>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</si>
  <si>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</si>
  <si>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</si>
  <si>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</si>
  <si>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</si>
  <si>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</si>
  <si>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</si>
  <si>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</si>
  <si>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</si>
  <si>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</si>
  <si>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</si>
  <si>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</si>
  <si>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</si>
  <si>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</si>
  <si>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</si>
  <si>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</si>
  <si>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</si>
  <si>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</si>
  <si>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</si>
  <si>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</si>
  <si>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</si>
  <si>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</si>
  <si>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</si>
  <si>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</si>
  <si>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</si>
  <si>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</si>
  <si>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</si>
  <si>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</si>
  <si>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</si>
  <si>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</si>
  <si>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</si>
  <si>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</si>
  <si>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</si>
  <si>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</si>
  <si>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</si>
  <si>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</si>
  <si>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</si>
  <si>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</si>
  <si>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</si>
  <si>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</si>
  <si>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</si>
  <si>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</si>
  <si>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</si>
  <si>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</si>
  <si>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</si>
  <si>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</si>
  <si>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</si>
  <si>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</si>
  <si>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</si>
  <si>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</si>
  <si>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</si>
  <si>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</si>
  <si>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</si>
  <si>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</si>
  <si>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</si>
  <si>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</si>
  <si>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</si>
  <si>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</si>
  <si>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</si>
  <si>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</si>
  <si>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</si>
  <si>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</si>
  <si>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</si>
  <si>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</si>
  <si>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</si>
  <si>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</si>
  <si>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</si>
  <si>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</si>
  <si>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</si>
  <si>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</si>
  <si>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</si>
  <si>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</si>
  <si>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</si>
  <si>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</si>
  <si>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</si>
  <si>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</si>
  <si>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</si>
  <si>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</si>
  <si>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</si>
  <si>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</si>
  <si>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</si>
  <si>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</si>
  <si>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</si>
  <si>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</si>
  <si>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</si>
  <si>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</si>
  <si>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</si>
  <si>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</si>
  <si>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</si>
  <si>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</si>
  <si>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</si>
  <si>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</si>
  <si>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</si>
  <si>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</si>
  <si>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</si>
  <si>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</si>
  <si>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</si>
  <si>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</si>
  <si>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</si>
  <si>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</si>
  <si>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</si>
  <si>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</si>
  <si>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</si>
  <si>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</si>
  <si>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</si>
  <si>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</si>
  <si>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</si>
  <si>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</si>
  <si>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</si>
  <si>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</si>
  <si>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</si>
  <si>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</si>
  <si>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</si>
  <si>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</si>
  <si>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</si>
  <si>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</si>
  <si>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</si>
  <si>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</si>
  <si>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</si>
  <si>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</si>
  <si>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</si>
  <si>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</si>
  <si>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</si>
  <si>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</si>
  <si>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</si>
  <si>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</si>
  <si>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</si>
  <si>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</si>
  <si>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</si>
  <si>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</si>
  <si>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</si>
  <si>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</si>
  <si>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</si>
  <si>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</si>
  <si>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</si>
  <si>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</si>
  <si>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</si>
  <si>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</si>
  <si>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</si>
  <si>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</si>
  <si>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</si>
  <si>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</si>
  <si>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</si>
  <si>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</si>
  <si>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</si>
  <si>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</si>
  <si>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</si>
  <si>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</si>
  <si>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</si>
  <si>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</si>
  <si>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</si>
  <si>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</si>
  <si>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</si>
  <si>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</si>
  <si>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</si>
  <si>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</si>
  <si>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</si>
  <si>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</si>
  <si>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</si>
  <si>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</si>
  <si>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</si>
  <si>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</si>
  <si>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</si>
  <si>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</si>
  <si>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</si>
  <si>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</si>
  <si>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</si>
  <si>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</si>
  <si>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</si>
  <si>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</si>
  <si>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</si>
  <si>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</si>
  <si>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</si>
  <si>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</si>
  <si>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</si>
  <si>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</si>
  <si>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</si>
  <si>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</si>
  <si>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</si>
  <si>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</si>
  <si>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</si>
  <si>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</si>
  <si>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</si>
  <si>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</si>
  <si>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</si>
  <si>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</si>
  <si>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</si>
  <si>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</si>
  <si>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</si>
  <si>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</si>
  <si>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</si>
  <si>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</si>
  <si>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</si>
  <si>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</si>
  <si>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</si>
  <si>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</si>
  <si>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</si>
  <si>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</si>
  <si>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</si>
  <si>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</si>
  <si>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</si>
  <si>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</si>
  <si>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</si>
  <si>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</si>
  <si>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</si>
  <si>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</si>
  <si>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</si>
  <si>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</si>
  <si>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</si>
  <si>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</si>
  <si>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</si>
  <si>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</si>
  <si>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</si>
  <si>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</si>
  <si>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</si>
  <si>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</si>
  <si>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</si>
  <si>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</si>
  <si>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</si>
  <si>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</si>
  <si>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</si>
  <si>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</si>
  <si>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</si>
  <si>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</si>
  <si>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</si>
  <si>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</si>
  <si>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</si>
  <si>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</si>
  <si>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</si>
  <si>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</si>
  <si>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</si>
  <si>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</si>
  <si>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</si>
  <si>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</si>
  <si>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</si>
  <si>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</si>
  <si>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</si>
  <si>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</si>
  <si>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</si>
  <si>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</si>
  <si>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</si>
  <si>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</si>
  <si>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</si>
  <si>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</si>
  <si>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</si>
  <si>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</si>
  <si>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</si>
  <si>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</si>
  <si>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</si>
  <si>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</si>
  <si>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</si>
  <si>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</si>
  <si>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</si>
  <si>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</si>
  <si>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</si>
  <si>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</si>
  <si>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</si>
  <si>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</si>
  <si>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</si>
  <si>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</si>
  <si>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</si>
  <si>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</si>
  <si>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</si>
  <si>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</si>
  <si>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</si>
  <si>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</si>
  <si>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</si>
  <si>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</si>
  <si>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</si>
  <si>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</si>
  <si>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</si>
  <si>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</si>
  <si>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</si>
  <si>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</si>
  <si>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</si>
  <si>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</si>
  <si>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</si>
  <si>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</si>
  <si>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</si>
  <si>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</si>
  <si>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</si>
  <si>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</si>
  <si>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</si>
  <si>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</si>
  <si>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</si>
  <si>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</si>
  <si>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</si>
  <si>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</si>
  <si>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</si>
  <si>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</si>
  <si>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</si>
  <si>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</si>
  <si>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</si>
  <si>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</si>
  <si>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</si>
  <si>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</si>
  <si>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</si>
  <si>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</si>
  <si>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</si>
  <si>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</si>
  <si>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</si>
  <si>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</si>
  <si>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</si>
  <si>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</si>
  <si>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</si>
  <si>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</si>
  <si>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</si>
  <si>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</si>
  <si>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</si>
  <si>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</si>
  <si>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</si>
  <si>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</si>
  <si>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</si>
  <si>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</si>
  <si>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</si>
  <si>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</si>
  <si>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</si>
  <si>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</si>
  <si>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</si>
  <si>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</si>
  <si>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</si>
  <si>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</si>
  <si>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</si>
  <si>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</si>
  <si>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</si>
  <si>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</si>
  <si>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</si>
  <si>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</si>
  <si>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</si>
  <si>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</si>
  <si>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</si>
  <si>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</si>
  <si>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</si>
  <si>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</si>
  <si>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</si>
  <si>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</si>
  <si>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</si>
  <si>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</si>
  <si>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</si>
  <si>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</si>
  <si>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</si>
  <si>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</si>
  <si>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</si>
  <si>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</si>
  <si>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</si>
  <si>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</si>
  <si>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</si>
  <si>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</si>
  <si>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</si>
  <si>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</si>
  <si>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</si>
  <si>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</si>
  <si>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</si>
  <si>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</si>
  <si>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</si>
  <si>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</si>
  <si>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</si>
  <si>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</si>
  <si>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</si>
  <si>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</si>
  <si>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</si>
  <si>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</si>
  <si>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</si>
  <si>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</si>
  <si>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</si>
  <si>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</si>
  <si>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</si>
  <si>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</si>
  <si>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</si>
  <si>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</si>
  <si>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</si>
  <si>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</si>
  <si>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</si>
  <si>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</si>
  <si>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</si>
  <si>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</si>
  <si>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</si>
  <si>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</si>
  <si>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</si>
  <si>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</si>
  <si>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</si>
  <si>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</si>
  <si>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</si>
  <si>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</si>
  <si>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</si>
  <si>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</si>
  <si>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</si>
  <si>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</si>
  <si>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</si>
  <si>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</si>
  <si>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</si>
  <si>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</si>
  <si>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</si>
  <si>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</si>
  <si>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</si>
  <si>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</si>
  <si>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</si>
  <si>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</si>
  <si>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</si>
  <si>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</si>
  <si>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</si>
  <si>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</si>
  <si>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</si>
  <si>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</si>
  <si>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</si>
  <si>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</si>
  <si>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</si>
  <si>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</si>
  <si>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</si>
  <si>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</si>
  <si>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</si>
  <si>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</si>
  <si>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</si>
  <si>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</si>
  <si>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</si>
  <si>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</si>
  <si>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</si>
  <si>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</si>
  <si>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</si>
  <si>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</si>
  <si>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</si>
  <si>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</si>
  <si>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</si>
  <si>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</si>
  <si>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</si>
  <si>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</si>
  <si>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</si>
  <si>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</si>
  <si>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</si>
  <si>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</si>
  <si>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</si>
  <si>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</si>
  <si>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</si>
  <si>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</si>
  <si>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</si>
  <si>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</si>
  <si>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</si>
  <si>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</si>
  <si>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</si>
  <si>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</si>
  <si>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</si>
  <si>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</si>
  <si>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</si>
  <si>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</si>
  <si>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</si>
  <si>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</si>
  <si>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</si>
  <si>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</si>
  <si>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</si>
  <si>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</si>
  <si>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</si>
  <si>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</si>
  <si>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</si>
  <si>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</si>
  <si>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</si>
  <si>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</si>
  <si>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</si>
  <si>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</si>
  <si>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</si>
  <si>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</si>
  <si>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</si>
  <si>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</si>
  <si>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</si>
  <si>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</si>
  <si>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</si>
  <si>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</si>
  <si>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</si>
  <si>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</si>
  <si>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</si>
  <si>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</si>
  <si>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</si>
  <si>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</si>
  <si>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</si>
  <si>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</si>
  <si>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</si>
  <si>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</si>
  <si>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</si>
  <si>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</si>
  <si>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</si>
  <si>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</si>
  <si>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</si>
  <si>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</si>
  <si>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</si>
  <si>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</si>
  <si>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</si>
  <si>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</si>
  <si>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</si>
  <si>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</si>
  <si>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</si>
  <si>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</si>
  <si>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</si>
  <si>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</si>
  <si>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</si>
  <si>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</si>
  <si>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</si>
  <si>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</si>
  <si>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</si>
  <si>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</si>
  <si>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</si>
  <si>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</si>
  <si>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</si>
  <si>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</si>
  <si>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</si>
  <si>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</si>
  <si>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</si>
  <si>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</si>
  <si>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</si>
  <si>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</si>
  <si>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</si>
  <si>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</si>
  <si>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</si>
  <si>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</si>
  <si>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</si>
  <si>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</si>
  <si>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</si>
  <si>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</si>
  <si>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</si>
  <si>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</si>
  <si>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</si>
  <si>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</si>
  <si>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</si>
  <si>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</si>
  <si>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</si>
  <si>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</si>
  <si>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</si>
  <si>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</si>
  <si>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</si>
  <si>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</si>
  <si>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</si>
  <si>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</si>
  <si>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</si>
  <si>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</si>
  <si>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</si>
  <si>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</si>
  <si>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</si>
  <si>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</si>
  <si>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</si>
  <si>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</si>
  <si>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</si>
  <si>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</si>
  <si>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</si>
  <si>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</si>
  <si>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</si>
  <si>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</si>
  <si>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</si>
  <si>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</si>
  <si>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</si>
  <si>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</si>
  <si>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</si>
  <si>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</si>
  <si>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</si>
  <si>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</si>
  <si>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</si>
  <si>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</si>
  <si>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</si>
  <si>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</si>
  <si>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</si>
  <si>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</si>
  <si>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</si>
  <si>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</si>
  <si>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</si>
  <si>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</si>
  <si>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</si>
  <si>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</si>
  <si>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</si>
  <si>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</si>
  <si>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</si>
  <si>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</si>
  <si>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</si>
  <si>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</si>
  <si>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</si>
  <si>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</si>
  <si>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</si>
  <si>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</si>
  <si>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</si>
  <si>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</si>
  <si>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</si>
  <si>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</si>
  <si>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</si>
  <si>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</si>
  <si>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</si>
  <si>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</si>
  <si>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</si>
  <si>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</si>
  <si>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</si>
  <si>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</si>
  <si>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</si>
  <si>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</si>
  <si>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</si>
  <si>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</si>
  <si>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</si>
  <si>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</si>
  <si>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</si>
  <si>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</si>
  <si>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</si>
  <si>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</si>
  <si>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</si>
  <si>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</si>
  <si>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</si>
  <si>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</si>
  <si>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</si>
  <si>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</si>
  <si>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</si>
  <si>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</si>
  <si>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</si>
  <si>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</si>
  <si>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</si>
  <si>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</si>
  <si>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</si>
  <si>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</si>
  <si>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</si>
  <si>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</si>
  <si>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</si>
  <si>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</si>
  <si>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</si>
  <si>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</si>
  <si>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</si>
  <si>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</si>
  <si>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</si>
  <si>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</si>
  <si>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</si>
  <si>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</si>
  <si>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</si>
  <si>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</si>
  <si>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</si>
  <si>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</si>
  <si>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</si>
  <si>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</si>
  <si>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</si>
  <si>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</si>
  <si>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</si>
  <si>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</si>
  <si>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</si>
  <si>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</si>
  <si>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</si>
  <si>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</si>
  <si>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</si>
  <si>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</si>
  <si>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</si>
  <si>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</si>
  <si>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</si>
  <si>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</si>
  <si>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</si>
  <si>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</si>
  <si>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</si>
  <si>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</si>
  <si>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</si>
  <si>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</si>
  <si>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</si>
  <si>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</si>
  <si>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</si>
  <si>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</si>
  <si>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</si>
  <si>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</si>
  <si>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</si>
  <si>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</si>
  <si>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</si>
  <si>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</si>
  <si>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</si>
  <si>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</si>
  <si>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</si>
  <si>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</si>
  <si>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</si>
  <si>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</si>
  <si>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</si>
  <si>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</si>
  <si>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</si>
  <si>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</si>
  <si>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</si>
  <si>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</si>
  <si>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</si>
  <si>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</si>
  <si>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</si>
  <si>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</si>
  <si>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</si>
  <si>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</si>
  <si>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</si>
  <si>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</si>
  <si>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</si>
  <si>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</si>
  <si>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</si>
  <si>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</si>
  <si>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</si>
  <si>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</si>
  <si>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</si>
  <si>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</si>
  <si>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</si>
  <si>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</si>
  <si>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</si>
  <si>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</si>
  <si>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</si>
  <si>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</si>
  <si>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</si>
  <si>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</si>
  <si>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</si>
  <si>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</si>
  <si>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</si>
  <si>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</si>
  <si>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</si>
  <si>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</si>
  <si>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</si>
  <si>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</si>
  <si>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</si>
  <si>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</si>
  <si>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</si>
  <si>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</si>
  <si>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</si>
  <si>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</si>
  <si>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</si>
  <si>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</si>
  <si>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</si>
  <si>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</si>
  <si>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</si>
  <si>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</si>
  <si>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</si>
  <si>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</si>
  <si>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</si>
  <si>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</si>
  <si>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</si>
  <si>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</si>
  <si>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</si>
  <si>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</si>
  <si>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</si>
  <si>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</si>
  <si>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</si>
  <si>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</si>
  <si>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</si>
  <si>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</si>
  <si>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</si>
  <si>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</si>
  <si>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</si>
  <si>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</si>
  <si>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</si>
  <si>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</si>
  <si>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</si>
  <si>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</si>
  <si>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</si>
  <si>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</si>
  <si>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</si>
  <si>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</si>
  <si>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</si>
  <si>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</si>
  <si>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</si>
  <si>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</si>
  <si>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</si>
  <si>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</si>
  <si>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</si>
  <si>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</si>
  <si>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</si>
  <si>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</si>
  <si>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</si>
  <si>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</si>
  <si>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</si>
  <si>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</si>
  <si>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</si>
  <si>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</si>
  <si>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</si>
  <si>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</si>
  <si>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</si>
  <si>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</si>
  <si>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</si>
  <si>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</si>
  <si>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</si>
  <si>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</si>
  <si>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</si>
  <si>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</si>
  <si>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</si>
  <si>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</si>
  <si>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</si>
  <si>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</si>
  <si>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</si>
  <si>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</si>
  <si>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</si>
  <si>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</si>
  <si>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</si>
  <si>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</si>
  <si>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</si>
  <si>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</si>
  <si>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</si>
  <si>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</si>
  <si>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</si>
  <si>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</si>
  <si>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</si>
  <si>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</si>
  <si>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</si>
  <si>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</si>
  <si>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</si>
  <si>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</si>
  <si>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</si>
  <si>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</si>
  <si>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</si>
  <si>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</si>
  <si>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</si>
  <si>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</si>
  <si>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</si>
  <si>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</si>
  <si>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</si>
  <si>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</si>
  <si>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</si>
  <si>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</si>
  <si>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</si>
  <si>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</si>
  <si>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</si>
  <si>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</si>
  <si>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</si>
  <si>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</si>
  <si>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</si>
  <si>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</si>
  <si>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</si>
  <si>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</si>
  <si>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</si>
  <si>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</si>
  <si>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</si>
  <si>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</si>
  <si>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</si>
  <si>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</si>
  <si>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</si>
  <si>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</si>
  <si>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</si>
  <si>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</si>
  <si>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</si>
  <si>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</si>
  <si>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</si>
  <si>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</si>
  <si>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</si>
  <si>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</si>
  <si>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</si>
  <si>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</si>
  <si>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</si>
  <si>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</si>
  <si>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</si>
  <si>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</si>
  <si>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</si>
  <si>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</si>
  <si>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</si>
  <si>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</si>
  <si>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</si>
  <si>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</si>
  <si>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</si>
  <si>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</si>
  <si>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</si>
  <si>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</si>
  <si>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</si>
  <si>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</si>
  <si>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</si>
  <si>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</si>
  <si>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</si>
  <si>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</si>
  <si>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</si>
  <si>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</si>
  <si>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</si>
  <si>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</si>
  <si>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</si>
  <si>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</si>
  <si>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</si>
  <si>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</si>
  <si>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</si>
  <si>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</si>
  <si>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</si>
  <si>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</si>
  <si>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</si>
  <si>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</si>
  <si>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</si>
  <si>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</si>
  <si>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</si>
  <si>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</si>
  <si>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</si>
  <si>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</si>
  <si>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</si>
  <si>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</si>
  <si>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</si>
  <si>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</si>
  <si>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</si>
  <si>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</si>
  <si>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</si>
  <si>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</si>
  <si>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</si>
  <si>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</si>
  <si>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</si>
  <si>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</si>
  <si>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</si>
  <si>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</si>
  <si>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</si>
  <si>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</si>
  <si>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</si>
  <si>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</si>
  <si>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</si>
  <si>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</si>
  <si>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</si>
  <si>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</si>
  <si>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</si>
  <si>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</si>
  <si>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</si>
  <si>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</si>
  <si>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</si>
  <si>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</si>
  <si>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</si>
  <si>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</si>
  <si>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</si>
  <si>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</si>
  <si>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</si>
  <si>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</si>
  <si>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</si>
  <si>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</si>
  <si>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</si>
  <si>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</si>
  <si>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</si>
  <si>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</si>
  <si>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</si>
  <si>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</si>
  <si>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</si>
  <si>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</si>
  <si>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</si>
  <si>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</si>
  <si>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</si>
  <si>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</si>
  <si>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</si>
  <si>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</si>
  <si>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</si>
  <si>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</si>
  <si>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</si>
  <si>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</si>
  <si>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</si>
  <si>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</si>
  <si>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</si>
  <si>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</si>
  <si>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</si>
  <si>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</si>
  <si>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</si>
  <si>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</si>
  <si>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</si>
  <si>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</si>
  <si>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</si>
  <si>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</si>
  <si>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</si>
  <si>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</si>
  <si>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</si>
  <si>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</si>
  <si>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</si>
  <si>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</si>
  <si>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</si>
  <si>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</si>
  <si>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</si>
  <si>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</si>
  <si>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</si>
  <si>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</si>
  <si>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</si>
  <si>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</si>
  <si>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</si>
  <si>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</si>
  <si>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</si>
  <si>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</si>
  <si>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</si>
  <si>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</si>
  <si>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</si>
  <si>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</si>
  <si>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</si>
  <si>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</si>
  <si>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</si>
  <si>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</si>
  <si>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</si>
  <si>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</si>
  <si>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</si>
  <si>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</si>
  <si>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</si>
  <si>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</si>
  <si>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</si>
  <si>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</si>
  <si>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</si>
  <si>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</si>
  <si>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</si>
  <si>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</si>
  <si>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</si>
  <si>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</si>
  <si>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</si>
  <si>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</si>
  <si>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</si>
  <si>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</si>
  <si>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</si>
  <si>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</si>
  <si>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</si>
  <si>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</si>
  <si>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</si>
  <si>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</si>
  <si>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</si>
  <si>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</si>
  <si>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</si>
  <si>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</si>
  <si>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</si>
  <si>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</si>
  <si>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</si>
  <si>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</si>
  <si>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</si>
  <si>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</si>
  <si>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</si>
  <si>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</si>
  <si>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</si>
  <si>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</si>
  <si>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</si>
  <si>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</si>
  <si>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</si>
  <si>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</si>
  <si>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</si>
  <si>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</si>
  <si>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</si>
  <si>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</si>
  <si>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</si>
  <si>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</si>
  <si>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</si>
  <si>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</si>
  <si>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</si>
  <si>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</si>
  <si>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</si>
  <si>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</si>
  <si>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</si>
  <si>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</si>
  <si>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</si>
  <si>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</si>
  <si>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</si>
  <si>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</si>
  <si>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</si>
  <si>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</si>
  <si>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</si>
  <si>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</si>
  <si>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</si>
  <si>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</si>
  <si>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</si>
  <si>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</si>
  <si>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</si>
  <si>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</si>
  <si>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</si>
  <si>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</si>
  <si>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</si>
  <si>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</si>
  <si>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</si>
  <si>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</si>
  <si>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</si>
  <si>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</si>
  <si>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</si>
  <si>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</si>
  <si>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</si>
  <si>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</si>
  <si>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</si>
  <si>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</si>
  <si>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</si>
  <si>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</si>
  <si>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</si>
  <si>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</si>
  <si>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</si>
  <si>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</si>
  <si>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</si>
  <si>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</si>
  <si>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</si>
  <si>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</si>
  <si>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</si>
  <si>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</si>
  <si>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</si>
  <si>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</si>
  <si>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</si>
  <si>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</si>
  <si>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</si>
  <si>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</si>
  <si>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</si>
  <si>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</si>
  <si>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</si>
  <si>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</si>
  <si>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</si>
  <si>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</si>
  <si>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</si>
  <si>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</si>
  <si>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</si>
  <si>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</si>
  <si>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</si>
  <si>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</si>
  <si>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</si>
  <si>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</si>
  <si>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</si>
  <si>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</si>
  <si>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</si>
  <si>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</si>
  <si>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</si>
  <si>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</si>
  <si>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</si>
  <si>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</si>
  <si>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</si>
  <si>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</si>
  <si>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</si>
  <si>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</si>
  <si>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</si>
  <si>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</si>
  <si>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</si>
  <si>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</si>
  <si>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</si>
  <si>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</si>
  <si>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</si>
  <si>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</si>
  <si>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</si>
  <si>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</si>
  <si>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</si>
  <si>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</si>
  <si>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</si>
  <si>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</si>
  <si>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</si>
  <si>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</si>
  <si>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</si>
  <si>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</si>
  <si>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</si>
  <si>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</si>
  <si>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</si>
  <si>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</si>
  <si>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</si>
  <si>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</si>
  <si>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</si>
  <si>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</si>
  <si>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</si>
  <si>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</si>
  <si>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</si>
  <si>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</si>
  <si>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</si>
  <si>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</si>
  <si>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</si>
  <si>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</si>
  <si>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</si>
  <si>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</si>
  <si>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</si>
  <si>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</si>
  <si>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</si>
  <si>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</si>
  <si>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</si>
  <si>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</si>
  <si>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</si>
  <si>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</si>
  <si>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</si>
  <si>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</si>
  <si>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</si>
  <si>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</si>
  <si>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</si>
  <si>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</si>
  <si>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</si>
  <si>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</si>
  <si>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</si>
  <si>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</si>
  <si>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</si>
  <si>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</si>
  <si>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</si>
  <si>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</si>
  <si>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</si>
  <si>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</si>
  <si>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</si>
  <si>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</si>
  <si>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</si>
  <si>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</si>
  <si>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</si>
  <si>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</si>
  <si>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</si>
  <si>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</si>
  <si>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</si>
  <si>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</si>
  <si>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</si>
  <si>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</si>
  <si>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</si>
  <si>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</si>
  <si>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</si>
  <si>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</si>
  <si>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</si>
  <si>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</si>
  <si>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</si>
  <si>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</si>
  <si>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</si>
  <si>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</si>
  <si>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</si>
  <si>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</si>
  <si>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</si>
  <si>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</si>
  <si>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</si>
  <si>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</si>
  <si>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</si>
  <si>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</si>
  <si>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</si>
  <si>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</si>
  <si>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</si>
  <si>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</si>
  <si>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</si>
  <si>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</si>
  <si>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</si>
  <si>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</si>
  <si>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</si>
  <si>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</si>
  <si>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</si>
  <si>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</si>
  <si>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</si>
  <si>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</si>
  <si>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</si>
  <si>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</si>
  <si>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</si>
  <si>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</si>
  <si>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</si>
  <si>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</si>
  <si>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</si>
  <si>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</si>
  <si>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</si>
  <si>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</si>
  <si>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</si>
  <si>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</si>
  <si>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</si>
  <si>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</si>
  <si>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</si>
  <si>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</si>
  <si>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</si>
  <si>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</si>
  <si>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</si>
  <si>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</si>
  <si>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</si>
  <si>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</si>
  <si>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</si>
  <si>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</si>
  <si>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</si>
  <si>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</si>
  <si>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</si>
  <si>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</si>
  <si>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</si>
  <si>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</si>
  <si>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</si>
  <si>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</si>
  <si>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</si>
  <si>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</si>
  <si>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</si>
  <si>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</si>
  <si>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</si>
  <si>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</si>
  <si>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</si>
  <si>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</si>
  <si>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</si>
  <si>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</si>
  <si>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</si>
  <si>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</si>
  <si>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</si>
  <si>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</si>
  <si>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</si>
  <si>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</si>
  <si>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</si>
  <si>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</si>
  <si>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</si>
  <si>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</si>
  <si>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</si>
  <si>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</si>
  <si>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</si>
  <si>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</si>
  <si>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</si>
  <si>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</si>
  <si>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</si>
  <si>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</si>
  <si>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</si>
  <si>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</si>
  <si>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</si>
  <si>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</si>
  <si>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</si>
  <si>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</si>
  <si>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</si>
  <si>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</si>
  <si>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</si>
  <si>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</si>
  <si>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</si>
  <si>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</si>
  <si>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</si>
  <si>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</si>
  <si>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</si>
  <si>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</si>
  <si>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</si>
  <si>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</si>
  <si>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</si>
  <si>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</si>
  <si>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</si>
  <si>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</si>
  <si>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</si>
  <si>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</si>
  <si>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</si>
  <si>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</si>
  <si>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</si>
  <si>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</si>
  <si>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</si>
  <si>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</si>
  <si>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</si>
  <si>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</si>
  <si>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</si>
  <si>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</si>
  <si>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</si>
  <si>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</si>
  <si>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</si>
  <si>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</si>
  <si>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</si>
  <si>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</si>
  <si>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</si>
  <si>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</si>
  <si>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</si>
  <si>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</si>
  <si>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</si>
  <si>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</si>
  <si>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</si>
  <si>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</si>
  <si>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</si>
  <si>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</si>
  <si>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</si>
  <si>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</si>
  <si>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</si>
  <si>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</si>
  <si>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</si>
  <si>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</si>
  <si>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</si>
  <si>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</si>
  <si>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</si>
  <si>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</si>
  <si>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</si>
  <si>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</si>
  <si>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</si>
  <si>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</si>
  <si>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</si>
  <si>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</si>
  <si>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</si>
  <si>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</si>
  <si>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</si>
  <si>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</si>
  <si>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</si>
  <si>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</si>
  <si>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</si>
  <si>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</si>
  <si>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</si>
  <si>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</si>
  <si>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</si>
  <si>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</si>
  <si>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</si>
  <si>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</si>
  <si>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</si>
  <si>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</si>
  <si>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</si>
  <si>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</si>
  <si>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</si>
  <si>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</si>
  <si>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</si>
  <si>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</si>
  <si>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</si>
  <si>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</si>
  <si>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</si>
  <si>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</si>
  <si>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</si>
  <si>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</si>
  <si>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</si>
  <si>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</si>
  <si>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</si>
  <si>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</si>
  <si>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</si>
  <si>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</si>
  <si>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</si>
  <si>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</si>
  <si>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</si>
  <si>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</si>
  <si>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</si>
  <si>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</si>
  <si>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</si>
  <si>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</si>
  <si>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</si>
  <si>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</si>
  <si>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</si>
  <si>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</si>
  <si>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</si>
  <si>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</si>
  <si>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</si>
  <si>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</si>
  <si>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</si>
  <si>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</si>
  <si>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</si>
  <si>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</si>
  <si>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</si>
  <si>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</si>
  <si>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</si>
  <si>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</si>
  <si>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</si>
  <si>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</si>
  <si>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</si>
  <si>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</si>
  <si>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</si>
  <si>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</si>
  <si>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</si>
  <si>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</si>
  <si>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</si>
  <si>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</si>
  <si>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</si>
  <si>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</si>
  <si>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</si>
  <si>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</si>
  <si>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</si>
  <si>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</si>
  <si>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</si>
  <si>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</si>
  <si>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</si>
  <si>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</si>
  <si>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</si>
  <si>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</si>
  <si>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</si>
  <si>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</si>
  <si>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</si>
  <si>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</si>
  <si>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</si>
  <si>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</si>
  <si>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</si>
  <si>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</si>
  <si>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</si>
  <si>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</si>
  <si>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</si>
  <si>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</si>
  <si>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</si>
  <si>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</si>
  <si>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</si>
  <si>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</si>
  <si>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</si>
  <si>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</si>
  <si>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</si>
  <si>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</si>
  <si>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</si>
  <si>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</si>
  <si>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</si>
  <si>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</si>
  <si>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</si>
  <si>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</si>
  <si>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</si>
  <si>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</si>
  <si>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</si>
  <si>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</si>
  <si>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</si>
  <si>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</si>
  <si>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</si>
  <si>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</si>
  <si>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</si>
  <si>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</si>
  <si>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</si>
  <si>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</si>
  <si>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</si>
  <si>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</si>
  <si>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</si>
  <si>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</si>
  <si>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</si>
  <si>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</si>
  <si>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</si>
  <si>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</si>
  <si>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</si>
  <si>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</si>
  <si>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</si>
  <si>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</si>
  <si>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</si>
  <si>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</si>
  <si>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</si>
  <si>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</si>
  <si>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</si>
  <si>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</si>
  <si>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</si>
  <si>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</si>
  <si>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</si>
  <si>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</si>
  <si>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</si>
  <si>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</si>
  <si>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</si>
  <si>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</si>
  <si>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</si>
  <si>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</si>
  <si>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</si>
  <si>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</si>
  <si>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</si>
  <si>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</si>
  <si>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</si>
  <si>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</si>
  <si>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</si>
  <si>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</si>
  <si>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</si>
  <si>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</si>
  <si>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</si>
  <si>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</si>
  <si>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</si>
  <si>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</si>
  <si>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</si>
  <si>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</si>
  <si>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</si>
  <si>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</si>
  <si>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</si>
  <si>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</si>
  <si>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</si>
  <si>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</si>
  <si>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</si>
  <si>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</si>
  <si>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</si>
  <si>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</si>
  <si>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</si>
  <si>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</si>
  <si>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</si>
  <si>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</si>
  <si>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</si>
  <si>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</si>
  <si>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</si>
  <si>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</si>
  <si>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</si>
  <si>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</si>
  <si>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</si>
  <si>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</si>
  <si>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</si>
  <si>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</si>
  <si>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</si>
  <si>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</si>
  <si>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</si>
  <si>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</si>
  <si>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</si>
  <si>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</si>
  <si>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</si>
  <si>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</si>
  <si>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</si>
  <si>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</si>
  <si>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</si>
  <si>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</si>
  <si>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</si>
  <si>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</si>
  <si>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</si>
  <si>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</si>
  <si>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</si>
  <si>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</si>
  <si>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</si>
  <si>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</si>
  <si>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</si>
  <si>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</si>
  <si>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</si>
  <si>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</si>
  <si>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</si>
  <si>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</si>
  <si>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</si>
  <si>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</si>
  <si>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</si>
  <si>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</si>
  <si>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</si>
  <si>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</si>
  <si>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</si>
  <si>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</si>
  <si>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</si>
  <si>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</si>
  <si>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</si>
  <si>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</si>
  <si>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</si>
  <si>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</si>
  <si>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</si>
  <si>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</si>
  <si>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</si>
  <si>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</si>
  <si>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</si>
  <si>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</si>
  <si>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</si>
  <si>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</si>
  <si>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</si>
  <si>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</si>
  <si>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</si>
  <si>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</si>
  <si>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</si>
  <si>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</si>
  <si>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</si>
  <si>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</si>
  <si>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</si>
  <si>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</si>
  <si>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</si>
  <si>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</si>
  <si>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</si>
  <si>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</si>
  <si>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</si>
  <si>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</si>
  <si>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</si>
  <si>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</si>
  <si>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</si>
  <si>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</si>
  <si>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</si>
  <si>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</si>
  <si>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</si>
  <si>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</si>
  <si>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</si>
  <si>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</si>
  <si>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</si>
  <si>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</si>
  <si>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</si>
  <si>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</si>
  <si>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</si>
  <si>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</si>
  <si>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</si>
  <si>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</si>
  <si>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</si>
  <si>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</si>
  <si>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</si>
  <si>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</si>
  <si>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</si>
  <si>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</si>
  <si>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</si>
  <si>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</si>
  <si>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</si>
  <si>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</si>
  <si>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</si>
  <si>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</si>
  <si>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</si>
  <si>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</si>
  <si>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</si>
  <si>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</si>
  <si>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</si>
  <si>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</si>
  <si>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</si>
  <si>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</si>
  <si>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</si>
  <si>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</si>
  <si>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</si>
  <si>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</si>
  <si>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</si>
  <si>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</si>
  <si>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</si>
  <si>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</si>
  <si>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</si>
  <si>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</si>
  <si>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</si>
  <si>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</si>
  <si>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</si>
  <si>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</si>
  <si>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</si>
  <si>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</si>
  <si>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</si>
  <si>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</si>
  <si>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</si>
  <si>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</si>
  <si>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</si>
  <si>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</si>
  <si>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</si>
  <si>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</si>
  <si>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</si>
  <si>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</si>
  <si>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</si>
  <si>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</si>
  <si>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</si>
  <si>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</si>
  <si>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</si>
  <si>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</si>
  <si>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</si>
  <si>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</si>
  <si>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</si>
  <si>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</si>
  <si>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</si>
  <si>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</si>
  <si>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</si>
  <si>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</si>
  <si>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</si>
  <si>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</si>
  <si>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</si>
  <si>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</si>
  <si>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</si>
  <si>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</si>
  <si>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</si>
  <si>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</si>
  <si>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</si>
  <si>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</si>
  <si>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</si>
  <si>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</si>
  <si>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</si>
  <si>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</si>
  <si>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</si>
  <si>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</si>
  <si>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</si>
  <si>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</si>
  <si>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</si>
  <si>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</si>
  <si>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</si>
  <si>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</si>
  <si>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</si>
  <si>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</si>
  <si>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</si>
  <si>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</si>
  <si>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</si>
  <si>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</si>
  <si>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</si>
  <si>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</si>
  <si>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</si>
  <si>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</si>
  <si>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</si>
  <si>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</si>
  <si>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</si>
  <si>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</si>
  <si>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</si>
  <si>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</si>
  <si>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</si>
  <si>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</si>
  <si>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</si>
  <si>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</si>
  <si>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</si>
  <si>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</si>
  <si>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</si>
  <si>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</si>
  <si>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</si>
  <si>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</si>
  <si>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</si>
  <si>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</si>
  <si>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</si>
  <si>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</si>
  <si>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</si>
  <si>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</si>
  <si>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</si>
  <si>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</si>
  <si>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</si>
  <si>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</si>
  <si>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</si>
  <si>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</si>
  <si>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</si>
  <si>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</si>
  <si>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</si>
  <si>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</si>
  <si>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</si>
  <si>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</si>
  <si>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</si>
  <si>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</si>
  <si>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</si>
  <si>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</si>
  <si>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</si>
  <si>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</si>
  <si>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</si>
  <si>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</si>
  <si>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</si>
  <si>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</si>
  <si>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</si>
  <si>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</si>
  <si>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</si>
  <si>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</si>
  <si>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</si>
  <si>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</si>
  <si>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</si>
  <si>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</si>
  <si>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</si>
  <si>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</si>
  <si>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</si>
  <si>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</si>
  <si>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</si>
  <si>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</si>
  <si>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</si>
  <si>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</si>
  <si>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</si>
  <si>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</si>
  <si>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</si>
  <si>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</si>
  <si>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</si>
  <si>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</si>
  <si>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</si>
  <si>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</si>
  <si>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</si>
  <si>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</si>
  <si>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</si>
  <si>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</si>
  <si>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</si>
  <si>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</si>
  <si>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</si>
  <si>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</si>
  <si>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</si>
  <si>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</si>
  <si>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</si>
  <si>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</si>
  <si>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</si>
  <si>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</si>
  <si>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</si>
  <si>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</si>
  <si>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</si>
  <si>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</si>
  <si>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</si>
  <si>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</si>
  <si>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</si>
  <si>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</si>
  <si>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</si>
  <si>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</si>
  <si>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</si>
  <si>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</si>
  <si>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</si>
  <si>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</si>
  <si>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</si>
  <si>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</si>
  <si>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</si>
  <si>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</si>
  <si>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</si>
  <si>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</si>
  <si>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</si>
  <si>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</si>
  <si>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</si>
  <si>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</si>
  <si>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</si>
  <si>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</si>
  <si>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</si>
  <si>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</si>
  <si>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</si>
  <si>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</si>
  <si>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</si>
  <si>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</si>
  <si>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</si>
  <si>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</si>
  <si>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</si>
  <si>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</si>
  <si>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</si>
  <si>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</si>
  <si>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</si>
  <si>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</si>
  <si>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</si>
  <si>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</si>
  <si>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</si>
  <si>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</si>
  <si>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</si>
  <si>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</si>
  <si>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</si>
  <si>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</si>
  <si>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</si>
  <si>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</si>
  <si>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</si>
  <si>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</si>
  <si>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</si>
  <si>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</si>
  <si>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</si>
  <si>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</si>
  <si>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</si>
  <si>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</si>
  <si>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</si>
  <si>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</si>
  <si>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</si>
  <si>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</si>
  <si>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</si>
  <si>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</si>
  <si>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</si>
  <si>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</si>
  <si>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</si>
  <si>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</si>
  <si>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</si>
  <si>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</si>
  <si>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</si>
  <si>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</si>
  <si>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</si>
  <si>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</si>
  <si>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</si>
  <si>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</si>
  <si>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</si>
  <si>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</si>
  <si>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</si>
  <si>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</si>
  <si>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</si>
  <si>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</si>
  <si>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</si>
  <si>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</si>
  <si>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</si>
  <si>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</si>
  <si>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</si>
  <si>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</si>
  <si>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</si>
  <si>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</si>
  <si>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</si>
  <si>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</si>
  <si>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</si>
  <si>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</si>
  <si>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</si>
  <si>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</si>
  <si>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</si>
  <si>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</si>
  <si>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</si>
  <si>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</si>
  <si>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</si>
  <si>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</si>
  <si>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</si>
  <si>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</si>
  <si>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</si>
  <si>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</si>
  <si>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</si>
  <si>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</si>
  <si>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</si>
  <si>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</si>
  <si>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</si>
  <si>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</si>
  <si>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</si>
  <si>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</si>
  <si>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</si>
  <si>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</si>
  <si>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</si>
  <si>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</si>
  <si>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</si>
  <si>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</si>
  <si>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</si>
  <si>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</si>
  <si>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</si>
  <si>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</si>
  <si>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</si>
  <si>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</si>
  <si>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</si>
  <si>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</si>
  <si>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</si>
  <si>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</si>
  <si>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</si>
  <si>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</si>
  <si>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</si>
  <si>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</si>
  <si>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</si>
  <si>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</si>
  <si>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</si>
  <si>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</si>
  <si>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</si>
  <si>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</si>
  <si>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</si>
  <si>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</si>
  <si>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</si>
  <si>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</si>
  <si>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</si>
  <si>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</si>
  <si>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</si>
  <si>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</si>
  <si>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</si>
  <si>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</si>
  <si>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</si>
  <si>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</si>
  <si>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</si>
  <si>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</si>
  <si>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</si>
  <si>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</si>
  <si>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</si>
  <si>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</si>
  <si>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</si>
  <si>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</si>
  <si>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</si>
  <si>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</si>
  <si>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</si>
  <si>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</si>
  <si>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</si>
  <si>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</si>
  <si>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</si>
  <si>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</si>
  <si>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</si>
  <si>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</si>
  <si>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</si>
  <si>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</si>
  <si>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</si>
  <si>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</si>
  <si>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</si>
  <si>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</si>
  <si>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</si>
  <si>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</si>
  <si>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</si>
  <si>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</si>
  <si>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</si>
  <si>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</si>
  <si>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</si>
  <si>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</si>
  <si>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</si>
  <si>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</si>
  <si>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</si>
  <si>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</si>
  <si>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</si>
  <si>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</si>
  <si>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</si>
  <si>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</si>
  <si>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</si>
  <si>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</si>
  <si>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</si>
  <si>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</si>
  <si>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</si>
  <si>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</si>
  <si>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</si>
  <si>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</si>
  <si>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</si>
  <si>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</si>
  <si>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</si>
  <si>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</si>
  <si>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</si>
  <si>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</si>
  <si>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</si>
  <si>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</si>
  <si>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</si>
  <si>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</si>
  <si>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</si>
  <si>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</si>
  <si>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</si>
  <si>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</si>
  <si>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</si>
  <si>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</si>
  <si>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</si>
  <si>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</si>
  <si>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</si>
  <si>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</si>
  <si>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</si>
  <si>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</si>
  <si>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</si>
  <si>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</si>
  <si>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</si>
  <si>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</si>
  <si>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</si>
  <si>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</si>
  <si>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</si>
  <si>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</si>
  <si>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</si>
  <si>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</si>
  <si>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</si>
  <si>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</si>
  <si>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</si>
  <si>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</si>
  <si>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</si>
  <si>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</si>
  <si>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</si>
  <si>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</si>
  <si>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</si>
  <si>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</si>
  <si>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</si>
  <si>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</si>
  <si>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</si>
  <si>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</si>
  <si>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</si>
  <si>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</si>
  <si>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</si>
  <si>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</si>
  <si>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</si>
  <si>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</si>
  <si>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</si>
  <si>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</si>
  <si>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</si>
  <si>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</si>
  <si>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</si>
  <si>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</si>
  <si>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</si>
  <si>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</si>
  <si>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</si>
  <si>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</si>
  <si>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</si>
  <si>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</si>
  <si>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</si>
  <si>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</si>
  <si>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</si>
  <si>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</si>
  <si>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</si>
  <si>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</si>
  <si>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</si>
  <si>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</si>
  <si>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</si>
  <si>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</si>
  <si>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</si>
  <si>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</si>
  <si>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</si>
  <si>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</si>
  <si>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</si>
  <si>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</si>
  <si>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</si>
  <si>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</si>
  <si>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</si>
  <si>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</si>
  <si>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</si>
  <si>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</si>
  <si>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</si>
  <si>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</si>
  <si>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</si>
  <si>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</si>
  <si>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</si>
  <si>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</si>
  <si>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</si>
  <si>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</si>
  <si>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</si>
  <si>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</si>
  <si>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</si>
  <si>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</si>
  <si>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</si>
  <si>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</si>
  <si>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</si>
  <si>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</si>
  <si>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</si>
  <si>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</si>
  <si>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</si>
  <si>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</si>
  <si>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</si>
  <si>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</si>
  <si>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</si>
  <si>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</si>
  <si>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</si>
  <si>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</si>
  <si>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</si>
  <si>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</si>
  <si>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</si>
  <si>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</si>
  <si>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</si>
  <si>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</si>
  <si>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</si>
  <si>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</si>
  <si>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</si>
  <si>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</si>
  <si>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</si>
  <si>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</si>
  <si>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</si>
  <si>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</si>
  <si>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</si>
  <si>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</si>
  <si>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</si>
  <si>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</si>
  <si>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</si>
  <si>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</si>
  <si>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</si>
  <si>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</si>
  <si>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</si>
  <si>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</si>
  <si>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</si>
  <si>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</si>
  <si>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</si>
  <si>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</si>
  <si>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</si>
  <si>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</si>
  <si>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</si>
  <si>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</si>
  <si>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</si>
  <si>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</si>
  <si>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</si>
  <si>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</si>
  <si>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</si>
  <si>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</si>
  <si>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</si>
  <si>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</si>
  <si>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</si>
  <si>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</si>
  <si>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</si>
  <si>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</si>
  <si>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</si>
  <si>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</si>
  <si>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</si>
  <si>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</si>
  <si>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</si>
  <si>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</si>
  <si>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</si>
  <si>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</si>
  <si>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</si>
  <si>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</si>
  <si>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</si>
  <si>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</si>
  <si>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</si>
  <si>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</si>
  <si>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</si>
  <si>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</si>
  <si>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</si>
  <si>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</si>
  <si>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</si>
  <si>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</si>
  <si>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</si>
  <si>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</si>
  <si>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</si>
  <si>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</si>
  <si>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</si>
  <si>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</si>
  <si>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</si>
  <si>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</si>
  <si>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</si>
  <si>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</si>
  <si>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</si>
  <si>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</si>
  <si>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</si>
  <si>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</si>
  <si>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</si>
  <si>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</si>
  <si>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</si>
  <si>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</si>
  <si>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</si>
  <si>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</si>
  <si>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</si>
  <si>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</si>
  <si>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</si>
  <si>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</si>
  <si>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</si>
  <si>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</si>
  <si>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</si>
  <si>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</si>
  <si>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</si>
  <si>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</si>
  <si>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</si>
  <si>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</si>
  <si>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</si>
  <si>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</si>
  <si>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</si>
  <si>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</si>
  <si>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</si>
  <si>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</si>
  <si>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</si>
  <si>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</si>
  <si>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</si>
  <si>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</si>
  <si>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</si>
  <si>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</si>
  <si>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</si>
  <si>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</si>
  <si>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</si>
  <si>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</si>
  <si>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</si>
  <si>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</si>
  <si>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</si>
  <si>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</si>
  <si>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</si>
  <si>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</si>
  <si>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</si>
  <si>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</si>
  <si>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</si>
  <si>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</si>
  <si>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</si>
  <si>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</si>
  <si>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</si>
  <si>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</si>
  <si>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</si>
  <si>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</si>
  <si>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</si>
  <si>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</si>
  <si>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</si>
  <si>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</si>
  <si>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</si>
  <si>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</si>
  <si>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</si>
  <si>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</si>
  <si>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</si>
  <si>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</si>
  <si>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</si>
  <si>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</si>
  <si>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</si>
  <si>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</si>
  <si>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</si>
  <si>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</si>
  <si>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</si>
  <si>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</si>
  <si>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</si>
  <si>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</si>
  <si>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</si>
  <si>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</si>
  <si>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</si>
  <si>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</si>
  <si>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</si>
  <si>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</si>
  <si>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</si>
  <si>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</si>
  <si>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</si>
  <si>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</si>
  <si>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</si>
  <si>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</si>
  <si>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</si>
  <si>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</si>
  <si>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</si>
  <si>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</si>
  <si>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</si>
  <si>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</si>
  <si>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</si>
  <si>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</si>
  <si>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</si>
  <si>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</si>
  <si>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</si>
  <si>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</si>
  <si>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</si>
  <si>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</si>
  <si>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</si>
  <si>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</si>
  <si>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</si>
  <si>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</si>
  <si>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</si>
  <si>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</si>
  <si>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</si>
  <si>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</si>
  <si>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</si>
  <si>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</si>
  <si>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</si>
  <si>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</si>
  <si>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</si>
  <si>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</si>
  <si>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</si>
  <si>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</si>
  <si>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</si>
  <si>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</si>
  <si>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</si>
  <si>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</si>
  <si>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</si>
  <si>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</si>
  <si>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</si>
  <si>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</si>
  <si>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</si>
  <si>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</si>
  <si>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</si>
  <si>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</si>
  <si>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</si>
  <si>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</si>
  <si>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</si>
  <si>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</si>
  <si>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</si>
  <si>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</si>
  <si>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</si>
  <si>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</si>
  <si>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</si>
  <si>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</si>
  <si>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</si>
  <si>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</si>
  <si>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</si>
  <si>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</si>
  <si>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</si>
  <si>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</si>
  <si>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</si>
  <si>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</si>
  <si>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</si>
  <si>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</si>
  <si>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</si>
  <si>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</si>
  <si>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</si>
  <si>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</si>
  <si>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</si>
  <si>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</si>
  <si>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</si>
  <si>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</si>
  <si>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</si>
  <si>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</si>
  <si>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</si>
  <si>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</si>
  <si>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</si>
  <si>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</si>
  <si>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</si>
  <si>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</si>
  <si>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</si>
  <si>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</si>
  <si>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</si>
  <si>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</si>
  <si>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</si>
  <si>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</si>
  <si>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</si>
  <si>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</si>
  <si>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</si>
  <si>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</si>
  <si>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</si>
  <si>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</si>
  <si>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</si>
  <si>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</si>
  <si>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</si>
  <si>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</si>
  <si>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</si>
  <si>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</si>
  <si>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</si>
  <si>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</si>
  <si>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</si>
  <si>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</si>
  <si>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</si>
  <si>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</si>
  <si>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</si>
  <si>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</si>
  <si>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</si>
  <si>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</si>
  <si>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</si>
  <si>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</si>
  <si>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</si>
  <si>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</si>
  <si>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</si>
  <si>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</si>
  <si>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</si>
  <si>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</si>
  <si>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</si>
  <si>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</si>
  <si>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</si>
  <si>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</si>
  <si>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</si>
  <si>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</si>
  <si>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</si>
  <si>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</si>
  <si>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</si>
  <si>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</si>
  <si>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</si>
  <si>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</si>
  <si>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</si>
  <si>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</si>
  <si>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</si>
  <si>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</si>
  <si>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</si>
  <si>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</si>
  <si>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</si>
  <si>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</si>
  <si>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</si>
  <si>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</si>
  <si>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</si>
  <si>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</si>
  <si>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</si>
  <si>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</si>
  <si>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</si>
  <si>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</si>
  <si>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</si>
  <si>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</si>
  <si>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</si>
  <si>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</si>
  <si>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</si>
  <si>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</si>
  <si>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</si>
  <si>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</si>
  <si>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</si>
  <si>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</si>
  <si>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</si>
  <si>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</si>
  <si>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</si>
  <si>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</si>
  <si>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</si>
  <si>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</si>
  <si>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</si>
  <si>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</si>
  <si>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</si>
  <si>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</si>
  <si>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</si>
  <si>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</si>
  <si>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</si>
  <si>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</si>
  <si>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</si>
  <si>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</si>
  <si>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</si>
  <si>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</si>
  <si>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</si>
  <si>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</si>
  <si>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</si>
  <si>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</si>
  <si>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</si>
  <si>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</si>
  <si>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</si>
  <si>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</si>
  <si>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</si>
  <si>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</si>
  <si>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</si>
  <si>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</si>
  <si>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</si>
  <si>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</si>
  <si>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</si>
  <si>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</si>
  <si>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</si>
  <si>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</si>
  <si>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</si>
  <si>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</si>
  <si>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</si>
  <si>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</si>
  <si>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</si>
  <si>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</si>
  <si>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</si>
  <si>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</si>
  <si>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</si>
  <si>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</si>
  <si>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</si>
  <si>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</si>
  <si>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</si>
  <si>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</si>
  <si>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</si>
  <si>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</si>
  <si>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</si>
  <si>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</si>
  <si>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</si>
  <si>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</si>
  <si>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</si>
  <si>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</si>
  <si>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</si>
  <si>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</si>
  <si>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</si>
  <si>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</si>
  <si>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</si>
  <si>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</si>
  <si>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</si>
  <si>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</si>
  <si>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</si>
  <si>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</si>
  <si>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</si>
  <si>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</si>
  <si>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</si>
  <si>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</si>
  <si>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</si>
  <si>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</si>
  <si>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</si>
  <si>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</si>
  <si>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</si>
  <si>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</si>
  <si>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</si>
  <si>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</si>
  <si>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</si>
  <si>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</si>
  <si>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</si>
  <si>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</si>
  <si>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</si>
  <si>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</si>
  <si>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</si>
  <si>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</si>
  <si>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</si>
  <si>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</si>
  <si>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</si>
  <si>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</si>
  <si>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</si>
  <si>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</si>
  <si>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</si>
  <si>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</si>
  <si>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</si>
  <si>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</si>
  <si>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</si>
  <si>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</si>
  <si>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</si>
  <si>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</si>
  <si>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</si>
  <si>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</si>
  <si>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</si>
  <si>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</si>
  <si>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</si>
  <si>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</si>
  <si>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</si>
  <si>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</si>
  <si>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</si>
  <si>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</si>
  <si>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</si>
  <si>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</si>
  <si>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</si>
  <si>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</si>
  <si>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</si>
  <si>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</si>
  <si>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</si>
  <si>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</si>
  <si>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</si>
  <si>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</si>
  <si>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</si>
  <si>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</si>
  <si>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</si>
  <si>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</si>
  <si>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</si>
  <si>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</si>
  <si>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</si>
  <si>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</si>
  <si>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</si>
  <si>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</si>
  <si>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</si>
  <si>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</si>
  <si>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</si>
  <si>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</si>
  <si>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</si>
  <si>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</si>
  <si>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</si>
  <si>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</si>
  <si>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</si>
  <si>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</si>
  <si>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</si>
  <si>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</si>
  <si>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</si>
  <si>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</si>
  <si>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</si>
  <si>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</si>
  <si>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</si>
  <si>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</si>
  <si>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</si>
  <si>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</si>
  <si>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</si>
  <si>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</si>
  <si>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</si>
  <si>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</si>
  <si>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</si>
  <si>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</si>
  <si>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</si>
  <si>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</si>
  <si>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</si>
  <si>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</si>
  <si>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</si>
  <si>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</si>
  <si>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</si>
  <si>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</si>
  <si>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</si>
  <si>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</si>
  <si>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</si>
  <si>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</si>
  <si>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</si>
  <si>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</si>
  <si>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</si>
  <si>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</si>
  <si>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</si>
  <si>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</si>
  <si>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</si>
  <si>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</si>
  <si>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</si>
  <si>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</si>
  <si>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</si>
  <si>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</si>
  <si>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</si>
  <si>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</si>
  <si>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</si>
  <si>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</si>
  <si>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</si>
  <si>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</si>
  <si>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</si>
  <si>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</si>
  <si>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</si>
  <si>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</si>
  <si>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</si>
  <si>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</si>
  <si>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</si>
  <si>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</si>
  <si>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</si>
  <si>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</si>
  <si>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</si>
  <si>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</si>
  <si>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</si>
  <si>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</si>
  <si>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</si>
  <si>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</si>
  <si>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</si>
  <si>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</si>
  <si>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</si>
  <si>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</si>
  <si>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</si>
  <si>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</si>
  <si>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</si>
  <si>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</si>
  <si>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</si>
  <si>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</si>
  <si>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</si>
  <si>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</si>
  <si>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</si>
  <si>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</si>
  <si>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</si>
  <si>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</si>
  <si>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</si>
  <si>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</si>
  <si>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</si>
  <si>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</si>
  <si>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</si>
  <si>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</si>
  <si>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</si>
  <si>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</si>
  <si>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</si>
  <si>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</si>
  <si>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</si>
  <si>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</si>
  <si>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</si>
  <si>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</si>
  <si>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</si>
  <si>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</si>
  <si>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</si>
  <si>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</si>
  <si>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</si>
  <si>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</si>
  <si>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</si>
  <si>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</si>
  <si>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</si>
  <si>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</si>
  <si>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</si>
  <si>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</si>
  <si>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</si>
  <si>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</si>
  <si>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</si>
  <si>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</si>
  <si>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</si>
  <si>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</si>
  <si>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</si>
  <si>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</si>
  <si>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</si>
  <si>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</si>
  <si>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</si>
  <si>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</si>
  <si>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</si>
  <si>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</si>
  <si>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</si>
  <si>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</si>
  <si>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</si>
  <si>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</si>
  <si>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</si>
  <si>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</si>
  <si>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</si>
  <si>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</si>
  <si>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</si>
  <si>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</si>
  <si>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</si>
  <si>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</si>
  <si>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</si>
  <si>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</si>
  <si>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</si>
  <si>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</si>
  <si>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</si>
  <si>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</si>
  <si>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</si>
  <si>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</si>
  <si>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</si>
  <si>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</si>
  <si>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</si>
  <si>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</si>
  <si>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</si>
  <si>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</si>
  <si>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</si>
  <si>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</si>
  <si>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</si>
  <si>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</si>
  <si>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</si>
  <si>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</si>
  <si>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</si>
  <si>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</si>
  <si>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</si>
  <si>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</si>
  <si>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</si>
  <si>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</si>
  <si>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</si>
  <si>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</si>
  <si>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</si>
  <si>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</si>
  <si>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</si>
  <si>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</si>
  <si>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</si>
  <si>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</si>
  <si>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</si>
  <si>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</si>
  <si>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</si>
  <si>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</si>
  <si>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</si>
  <si>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</si>
  <si>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</si>
  <si>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</si>
  <si>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</si>
  <si>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</si>
  <si>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</si>
  <si>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</si>
  <si>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</si>
  <si>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</si>
  <si>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</si>
  <si>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</si>
  <si>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</si>
  <si>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</si>
  <si>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</si>
  <si>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</si>
  <si>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</si>
  <si>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</si>
  <si>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</si>
  <si>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</si>
  <si>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</si>
  <si>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</si>
  <si>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</si>
  <si>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</si>
  <si>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</si>
  <si>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</si>
  <si>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</si>
  <si>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</si>
  <si>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</si>
  <si>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</si>
  <si>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</si>
  <si>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</si>
  <si>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</si>
  <si>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</si>
  <si>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</si>
  <si>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</si>
  <si>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</si>
  <si>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</si>
  <si>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</si>
  <si>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</si>
  <si>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</si>
  <si>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</si>
  <si>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</si>
  <si>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</si>
  <si>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</si>
  <si>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</si>
  <si>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</si>
  <si>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</si>
  <si>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</si>
  <si>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</si>
  <si>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</si>
  <si>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</si>
  <si>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</si>
  <si>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</si>
  <si>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</si>
  <si>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</si>
  <si>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</si>
  <si>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</si>
  <si>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</si>
  <si>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</si>
  <si>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</si>
  <si>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</si>
  <si>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</si>
  <si>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</si>
  <si>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</si>
  <si>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</si>
  <si>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</si>
  <si>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</si>
  <si>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</si>
  <si>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</si>
  <si>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</si>
  <si>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</si>
  <si>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</si>
  <si>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</si>
  <si>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</si>
  <si>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</si>
  <si>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</si>
  <si>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</si>
  <si>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</si>
  <si>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</si>
  <si>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</si>
  <si>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</si>
  <si>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</si>
  <si>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</si>
  <si>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</si>
  <si>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</si>
  <si>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</si>
  <si>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</si>
  <si>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</si>
  <si>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</si>
  <si>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</si>
  <si>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</si>
  <si>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</si>
  <si>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</si>
  <si>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</si>
  <si>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</si>
  <si>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</si>
  <si>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</si>
  <si>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</si>
  <si>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</si>
  <si>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</si>
  <si>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</si>
  <si>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</si>
  <si>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</si>
  <si>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</si>
  <si>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</si>
  <si>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</si>
  <si>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</si>
  <si>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</si>
  <si>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</si>
  <si>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</si>
  <si>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</si>
  <si>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</si>
  <si>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</si>
  <si>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</si>
  <si>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</si>
  <si>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</si>
  <si>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</si>
  <si>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</si>
  <si>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</si>
  <si>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</si>
  <si>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</si>
  <si>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</si>
  <si>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</si>
  <si>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</si>
  <si>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</si>
  <si>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</si>
  <si>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</si>
  <si>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</si>
  <si>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</si>
  <si>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</si>
  <si>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</si>
  <si>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</si>
  <si>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</si>
  <si>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</si>
  <si>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</si>
  <si>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</si>
  <si>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</si>
  <si>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</si>
  <si>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</si>
  <si>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</si>
  <si>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</si>
  <si>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</si>
  <si>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</si>
  <si>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</si>
  <si>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</si>
  <si>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</si>
  <si>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</si>
  <si>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</si>
  <si>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</si>
  <si>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</si>
  <si>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</si>
  <si>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</si>
  <si>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</si>
  <si>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</si>
  <si>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</si>
  <si>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</si>
  <si>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</si>
  <si>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</si>
  <si>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</si>
  <si>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</si>
  <si>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</si>
  <si>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</si>
  <si>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</si>
  <si>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</si>
  <si>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</si>
  <si>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</si>
  <si>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</si>
  <si>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</si>
  <si>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</si>
  <si>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</si>
  <si>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</si>
  <si>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</si>
  <si>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</si>
  <si>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</si>
  <si>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</si>
  <si>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</si>
  <si>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</si>
  <si>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</si>
  <si>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</si>
  <si>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</si>
  <si>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</si>
  <si>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</si>
  <si>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</si>
  <si>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</si>
  <si>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</si>
  <si>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</si>
  <si>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</si>
  <si>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</si>
  <si>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</si>
  <si>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</si>
  <si>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</si>
  <si>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</si>
  <si>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</si>
  <si>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</si>
  <si>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</si>
  <si>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</si>
  <si>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</si>
  <si>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</si>
  <si>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</si>
  <si>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</si>
  <si>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</si>
  <si>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</si>
  <si>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</si>
  <si>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</si>
  <si>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</si>
  <si>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</si>
  <si>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</si>
  <si>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</si>
  <si>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</si>
  <si>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</si>
  <si>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</si>
  <si>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</si>
  <si>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</si>
  <si>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</si>
  <si>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</si>
  <si>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</si>
  <si>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</si>
  <si>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</si>
  <si>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</si>
  <si>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</si>
  <si>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</si>
  <si>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</si>
  <si>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</si>
  <si>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</si>
  <si>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</si>
  <si>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</si>
  <si>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</si>
  <si>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</si>
  <si>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</si>
  <si>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</si>
  <si>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</si>
  <si>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</si>
  <si>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</si>
  <si>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</si>
  <si>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</si>
  <si>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</si>
  <si>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</si>
  <si>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</si>
  <si>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</si>
  <si>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</si>
  <si>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</si>
  <si>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</si>
  <si>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</si>
  <si>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</si>
  <si>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</si>
  <si>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</si>
  <si>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</si>
  <si>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</si>
  <si>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</si>
  <si>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</si>
  <si>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</si>
  <si>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</si>
  <si>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</si>
  <si>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</si>
  <si>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</si>
  <si>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</si>
  <si>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</si>
  <si>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</si>
  <si>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</si>
  <si>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</si>
  <si>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</si>
  <si>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</si>
  <si>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</si>
  <si>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</si>
  <si>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</si>
  <si>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</si>
  <si>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</si>
  <si>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</si>
  <si>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</si>
  <si>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</si>
  <si>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</si>
  <si>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</si>
  <si>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</si>
  <si>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</si>
  <si>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</si>
  <si>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</si>
  <si>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</si>
  <si>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</si>
  <si>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</si>
  <si>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</si>
  <si>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</si>
  <si>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</si>
  <si>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</si>
  <si>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</si>
  <si>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</si>
  <si>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</si>
  <si>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</si>
  <si>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</si>
  <si>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</si>
  <si>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</si>
  <si>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</si>
  <si>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</si>
  <si>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</si>
  <si>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</si>
  <si>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</si>
  <si>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</si>
  <si>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</si>
  <si>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</si>
  <si>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</si>
  <si>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</si>
  <si>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</si>
  <si>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</si>
  <si>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</si>
  <si>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</si>
  <si>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</si>
  <si>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</si>
  <si>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</si>
  <si>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</si>
  <si>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</si>
  <si>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</si>
  <si>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</si>
  <si>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</si>
  <si>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</si>
  <si>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</si>
  <si>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</si>
  <si>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</si>
  <si>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</si>
  <si>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</si>
  <si>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</si>
  <si>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</si>
  <si>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</si>
  <si>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</si>
  <si>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</si>
  <si>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</si>
  <si>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</si>
  <si>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</si>
  <si>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</si>
  <si>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</si>
  <si>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</si>
  <si>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</si>
  <si>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</si>
  <si>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</si>
  <si>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</si>
  <si>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</si>
  <si>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</si>
  <si>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</si>
  <si>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</si>
  <si>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</si>
  <si>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</si>
  <si>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</si>
  <si>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</si>
  <si>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</si>
  <si>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</si>
  <si>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</si>
  <si>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</si>
  <si>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</si>
  <si>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</si>
  <si>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</si>
  <si>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</si>
  <si>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</si>
  <si>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</si>
  <si>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</si>
  <si>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</si>
  <si>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</si>
  <si>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</si>
  <si>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</si>
  <si>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</si>
  <si>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</si>
  <si>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</si>
  <si>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</si>
  <si>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</si>
  <si>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</si>
  <si>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</si>
  <si>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</si>
  <si>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</si>
  <si>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</si>
  <si>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</si>
  <si>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</si>
  <si>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</si>
  <si>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</si>
  <si>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</si>
  <si>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</si>
  <si>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</si>
  <si>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</si>
  <si>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</si>
  <si>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</si>
  <si>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</si>
  <si>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</si>
  <si>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</si>
  <si>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</si>
  <si>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</si>
  <si>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</si>
  <si>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</si>
  <si>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</si>
  <si>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</si>
  <si>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</si>
  <si>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</si>
  <si>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</si>
  <si>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</si>
  <si>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</si>
  <si>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</si>
  <si>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</si>
  <si>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</si>
  <si>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</si>
  <si>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</si>
  <si>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</si>
  <si>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</si>
  <si>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</si>
  <si>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</si>
  <si>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</si>
  <si>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</si>
  <si>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</si>
  <si>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</si>
  <si>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</si>
  <si>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</si>
  <si>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</si>
  <si>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</si>
  <si>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</si>
  <si>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</si>
  <si>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</si>
  <si>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</si>
  <si>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</si>
  <si>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</si>
  <si>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</si>
  <si>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</si>
  <si>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</si>
  <si>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</si>
  <si>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</si>
  <si>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</si>
  <si>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</si>
  <si>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</si>
  <si>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</si>
  <si>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</si>
  <si>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</si>
  <si>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</si>
  <si>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</si>
  <si>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</si>
  <si>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</si>
  <si>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</si>
  <si>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</si>
  <si>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</si>
  <si>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</si>
  <si>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</si>
  <si>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</si>
  <si>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</si>
  <si>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</si>
  <si>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</si>
  <si>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</si>
  <si>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</si>
  <si>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</si>
  <si>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</si>
  <si>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</si>
  <si>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</si>
  <si>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</si>
  <si>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</si>
  <si>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</si>
  <si>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</si>
  <si>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</si>
  <si>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</si>
  <si>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</si>
  <si>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</si>
  <si>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</si>
  <si>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</si>
  <si>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</si>
  <si>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</si>
  <si>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</si>
  <si>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</si>
  <si>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</si>
  <si>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</si>
  <si>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</si>
  <si>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</si>
  <si>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</si>
  <si>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</si>
  <si>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</si>
  <si>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</si>
  <si>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</si>
  <si>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</si>
  <si>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</si>
  <si>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</si>
  <si>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</si>
  <si>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</si>
  <si>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</si>
  <si>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</si>
  <si>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</si>
  <si>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</si>
  <si>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</si>
  <si>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</si>
  <si>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</si>
  <si>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</si>
  <si>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</si>
  <si>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</si>
  <si>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</si>
  <si>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</si>
  <si>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</si>
  <si>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</si>
  <si>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</si>
  <si>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</si>
  <si>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</si>
  <si>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</si>
  <si>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</si>
  <si>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</si>
  <si>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</si>
  <si>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</si>
  <si>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</si>
  <si>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</si>
  <si>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</si>
  <si>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</si>
  <si>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</si>
  <si>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</si>
  <si>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</si>
  <si>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</si>
  <si>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</si>
  <si>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</si>
  <si>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</si>
  <si>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</si>
  <si>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</si>
  <si>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</si>
  <si>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</si>
  <si>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</si>
  <si>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</si>
  <si>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</si>
  <si>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</si>
  <si>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</si>
  <si>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</si>
  <si>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</si>
  <si>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</si>
  <si>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</si>
  <si>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</si>
  <si>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</si>
  <si>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</si>
  <si>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</si>
  <si>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</si>
  <si>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</si>
  <si>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</si>
  <si>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</si>
  <si>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</si>
  <si>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</si>
  <si>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</si>
  <si>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</si>
  <si>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</si>
  <si>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</si>
  <si>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</si>
  <si>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</si>
  <si>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</si>
  <si>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</si>
  <si>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</si>
  <si>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</si>
  <si>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</si>
  <si>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</si>
  <si>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</si>
  <si>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</si>
  <si>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</si>
  <si>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</si>
  <si>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</si>
  <si>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</si>
  <si>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</si>
  <si>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</si>
  <si>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</si>
  <si>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</si>
  <si>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</si>
  <si>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</si>
  <si>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</si>
  <si>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</si>
  <si>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</si>
  <si>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</si>
  <si>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</si>
  <si>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</si>
  <si>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</si>
  <si>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</si>
  <si>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</si>
  <si>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</si>
  <si>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</si>
  <si>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</si>
  <si>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</si>
  <si>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</si>
  <si>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</si>
  <si>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</si>
  <si>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</si>
  <si>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</si>
  <si>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</si>
  <si>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</si>
  <si>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</si>
  <si>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</si>
  <si>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</si>
  <si>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</si>
  <si>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</si>
  <si>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</si>
  <si>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</si>
  <si>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</si>
  <si>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</si>
  <si>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</si>
  <si>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</si>
  <si>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</si>
  <si>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</si>
  <si>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</si>
  <si>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</si>
  <si>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</si>
  <si>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</si>
  <si>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</si>
  <si>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</si>
  <si>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</si>
  <si>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</si>
  <si>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</si>
  <si>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</si>
  <si>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</si>
  <si>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</si>
  <si>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</si>
  <si>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</si>
  <si>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</si>
  <si>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</si>
  <si>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</si>
  <si>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</si>
  <si>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</si>
  <si>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</si>
  <si>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</si>
  <si>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</si>
  <si>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</si>
  <si>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</si>
  <si>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</si>
  <si>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</si>
  <si>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</si>
  <si>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</si>
  <si>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</si>
  <si>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</si>
  <si>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</si>
  <si>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</si>
  <si>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</si>
  <si>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</si>
  <si>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</si>
  <si>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</si>
  <si>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</si>
  <si>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</si>
  <si>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</si>
  <si>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</si>
  <si>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</si>
  <si>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</si>
  <si>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</si>
  <si>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</si>
  <si>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</si>
  <si>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</si>
  <si>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</si>
  <si>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</si>
  <si>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</si>
  <si>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</si>
  <si>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</si>
  <si>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</si>
  <si>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</si>
  <si>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</si>
  <si>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</si>
  <si>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</si>
  <si>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</si>
  <si>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</si>
  <si>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</si>
  <si>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</si>
  <si>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</si>
  <si>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</si>
  <si>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</si>
  <si>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</si>
  <si>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</si>
  <si>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</si>
  <si>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</si>
  <si>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</si>
  <si>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</si>
  <si>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</si>
  <si>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</si>
  <si>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</si>
  <si>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</si>
  <si>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</si>
  <si>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</si>
  <si>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</si>
  <si>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</si>
  <si>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</si>
  <si>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</si>
  <si>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</si>
  <si>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</si>
  <si>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</si>
  <si>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</si>
  <si>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</si>
  <si>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</si>
  <si>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</si>
  <si>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</si>
  <si>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</si>
  <si>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</si>
  <si>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</si>
  <si>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</si>
  <si>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</si>
  <si>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</si>
  <si>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</si>
  <si>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</si>
  <si>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</si>
  <si>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</si>
  <si>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</si>
  <si>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</si>
  <si>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</si>
  <si>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</si>
  <si>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</si>
  <si>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</si>
  <si>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</si>
  <si>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</si>
  <si>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</si>
  <si>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</si>
  <si>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</si>
  <si>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</si>
  <si>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</si>
  <si>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</si>
  <si>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</si>
  <si>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</si>
  <si>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</si>
  <si>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</si>
  <si>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</si>
  <si>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</si>
  <si>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</si>
  <si>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</si>
  <si>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</si>
  <si>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</si>
  <si>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</si>
  <si>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</si>
  <si>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</si>
  <si>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</si>
  <si>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</si>
  <si>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</si>
  <si>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</si>
  <si>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</si>
  <si>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</si>
  <si>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</si>
  <si>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</si>
  <si>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</si>
  <si>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</si>
  <si>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</si>
  <si>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</si>
  <si>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</si>
  <si>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</si>
  <si>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</si>
  <si>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</si>
  <si>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</si>
  <si>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</si>
  <si>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</si>
  <si>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</si>
  <si>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</si>
  <si>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</si>
  <si>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</si>
  <si>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</si>
  <si>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</si>
  <si>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</si>
  <si>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</si>
  <si>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</si>
  <si>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</si>
  <si>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</si>
  <si>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</si>
  <si>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</si>
  <si>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</si>
  <si>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</si>
  <si>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</si>
  <si>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</si>
  <si>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</si>
  <si>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</si>
  <si>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</si>
  <si>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</si>
  <si>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</si>
  <si>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</si>
  <si>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</si>
  <si>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</si>
  <si>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</si>
  <si>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</si>
  <si>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</si>
  <si>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</si>
  <si>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</si>
  <si>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</si>
  <si>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</si>
  <si>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</si>
  <si>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</si>
  <si>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</si>
  <si>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</si>
  <si>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</si>
  <si>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</si>
  <si>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</si>
  <si>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</si>
  <si>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</si>
  <si>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</si>
  <si>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</si>
  <si>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</si>
  <si>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</si>
  <si>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</si>
  <si>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</si>
  <si>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</si>
  <si>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</si>
  <si>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</si>
  <si>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</si>
  <si>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</si>
  <si>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</si>
  <si>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</si>
  <si>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</si>
  <si>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</si>
  <si>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</si>
  <si>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</si>
  <si>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</si>
  <si>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</si>
  <si>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</si>
  <si>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</si>
  <si>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</si>
  <si>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</si>
  <si>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</si>
  <si>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</si>
  <si>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</si>
  <si>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</si>
  <si>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</si>
  <si>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</si>
  <si>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</si>
  <si>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</si>
  <si>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</si>
  <si>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</si>
  <si>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</si>
  <si>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</si>
  <si>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</si>
  <si>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</si>
  <si>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</si>
  <si>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</si>
  <si>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</si>
  <si>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</si>
  <si>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</si>
  <si>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</si>
  <si>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</si>
  <si>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</si>
  <si>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</si>
  <si>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</si>
  <si>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</si>
  <si>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</si>
  <si>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</si>
  <si>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</si>
  <si>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</si>
  <si>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</si>
  <si>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</si>
  <si>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</si>
  <si>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</si>
  <si>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</si>
  <si>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</si>
  <si>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</si>
  <si>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</si>
  <si>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</si>
  <si>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</si>
  <si>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</si>
  <si>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</si>
  <si>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</si>
  <si>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</si>
  <si>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</si>
  <si>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</si>
  <si>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</si>
  <si>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</si>
  <si>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</si>
  <si>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</si>
  <si>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</si>
  <si>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</si>
  <si>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</si>
  <si>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</si>
  <si>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</si>
  <si>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</si>
  <si>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</si>
  <si>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</si>
  <si>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</si>
  <si>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</si>
  <si>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</si>
  <si>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</si>
  <si>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</si>
  <si>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</si>
  <si>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</si>
  <si>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</si>
  <si>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</si>
  <si>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</si>
  <si>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</si>
  <si>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</si>
  <si>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</si>
  <si>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</si>
  <si>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</si>
  <si>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</si>
  <si>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</si>
  <si>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</si>
  <si>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</si>
  <si>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</si>
  <si>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</si>
  <si>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</si>
  <si>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</si>
  <si>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</si>
  <si>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</si>
  <si>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</si>
  <si>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</si>
  <si>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</si>
  <si>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</si>
  <si>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</si>
  <si>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</si>
  <si>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</si>
  <si>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</si>
  <si>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</si>
  <si>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</si>
  <si>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</si>
  <si>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</si>
  <si>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</si>
  <si>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</si>
  <si>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</si>
  <si>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</si>
  <si>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</si>
  <si>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</si>
  <si>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</si>
  <si>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</si>
  <si>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</si>
  <si>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</si>
  <si>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</si>
  <si>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</si>
  <si>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</si>
  <si>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</si>
  <si>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</si>
  <si>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</si>
  <si>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</si>
  <si>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</si>
  <si>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</si>
  <si>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</si>
  <si>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</si>
  <si>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</si>
  <si>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</si>
  <si>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</si>
  <si>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</si>
  <si>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</si>
  <si>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</si>
  <si>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</si>
  <si>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</si>
  <si>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</si>
  <si>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</si>
  <si>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</si>
  <si>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</si>
  <si>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</si>
  <si>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</si>
  <si>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</si>
  <si>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</si>
  <si>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</si>
  <si>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</si>
  <si>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</si>
  <si>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</si>
  <si>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</si>
  <si>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</si>
  <si>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</si>
  <si>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</si>
  <si>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</si>
  <si>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</si>
  <si>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</si>
  <si>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</si>
  <si>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</si>
  <si>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</si>
  <si>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</si>
  <si>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</si>
  <si>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</si>
  <si>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</si>
  <si>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</si>
  <si>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</si>
  <si>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</si>
  <si>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</si>
  <si>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</si>
  <si>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</si>
  <si>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</si>
  <si>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</si>
  <si>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</si>
  <si>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</si>
  <si>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</si>
  <si>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</si>
  <si>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</si>
  <si>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</si>
  <si>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</si>
  <si>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</si>
  <si>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</si>
  <si>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</si>
  <si>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</si>
  <si>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</si>
  <si>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</si>
  <si>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</si>
  <si>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</si>
  <si>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</si>
  <si>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</si>
  <si>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</si>
  <si>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</si>
  <si>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</si>
  <si>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</si>
  <si>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</si>
  <si>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</si>
  <si>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</si>
  <si>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</si>
  <si>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</si>
  <si>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</si>
  <si>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</si>
  <si>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</si>
  <si>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</si>
  <si>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</si>
  <si>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</si>
  <si>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</si>
  <si>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</si>
  <si>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</si>
  <si>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</si>
  <si>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</si>
  <si>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</si>
  <si>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</si>
  <si>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</si>
  <si>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</si>
  <si>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</si>
  <si>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</si>
  <si>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</si>
  <si>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</si>
  <si>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</si>
  <si>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</si>
  <si>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</si>
  <si>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</si>
  <si>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</si>
  <si>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</si>
  <si>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</si>
  <si>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</si>
  <si>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</si>
  <si>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</si>
  <si>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</si>
  <si>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</si>
  <si>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</si>
  <si>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</si>
  <si>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</si>
  <si>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</si>
  <si>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</si>
  <si>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</si>
  <si>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</si>
  <si>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</si>
  <si>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</si>
  <si>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</si>
  <si>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</si>
  <si>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</si>
  <si>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</si>
  <si>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</si>
  <si>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</si>
  <si>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</si>
  <si>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</si>
  <si>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</si>
  <si>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</si>
  <si>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</si>
  <si>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</si>
  <si>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</si>
  <si>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</si>
  <si>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</si>
  <si>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</si>
  <si>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</si>
  <si>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</si>
  <si>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</si>
  <si>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</si>
  <si>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</si>
  <si>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</si>
  <si>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</si>
  <si>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</si>
  <si>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</si>
  <si>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</si>
  <si>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</si>
  <si>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</si>
  <si>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</si>
  <si>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</si>
  <si>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</si>
  <si>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</si>
  <si>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</si>
  <si>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</si>
  <si>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</si>
  <si>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</si>
  <si>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</si>
  <si>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</si>
  <si>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</si>
  <si>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</si>
  <si>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</si>
  <si>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</si>
  <si>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</si>
  <si>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</si>
  <si>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</si>
  <si>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</si>
  <si>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</si>
  <si>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</si>
  <si>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</si>
  <si>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</si>
  <si>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</si>
  <si>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</si>
  <si>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</si>
  <si>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</si>
  <si>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</si>
  <si>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</si>
  <si>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 xml:space="preserve">Heavy rain in area and team on the way to saving HUB site </t>
  </si>
  <si>
    <t>EM team connected PG at site and local down to save connected sites</t>
  </si>
  <si>
    <t>sceco Cut in area and team saving hub iste</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</si>
  <si>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</si>
  <si>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</si>
  <si>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</si>
  <si>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</si>
  <si>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</si>
  <si>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</si>
  <si>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</si>
  <si>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</si>
  <si>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</si>
  <si>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</si>
  <si>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</si>
  <si>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</si>
  <si>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PCM-20251115-00001017</t>
  </si>
  <si>
    <t>team will check after HUB site RTH0954</t>
  </si>
  <si>
    <t>PCM-20251115-00001030</t>
  </si>
  <si>
    <t>PCM-20251115-00001032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</si>
</sst>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313.39810833333468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45976.346534259261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45976.346534259261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45976.346534259261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45976.346534259261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45976.346534259261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45976.346534259261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45976.346534259261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45976.346534259261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45976.346534259261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45976.346534259261</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45976.346534259261</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45976.346534259261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45976.346534259261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45976.346534259261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45976.346534259261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45976.346534259261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45976.346534259261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45976.346534259261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45976.346534259261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45976.346534259261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45976.346534259261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45976.346534259261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45976.346534259261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45976.346534259261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45976.346534259261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45976.346534259261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45976.346534259261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45976.346534259261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45976.346534259261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45976.346534259261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45976.346534259261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45976.346534259261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45976.346534259261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45976.346534259261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45976.346534259261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45976.346534259261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45976.346534259261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45976.346534259261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45976.346534259261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45976.346534259261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45976.346534259261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45976.346534259261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45976.346534259261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45976.346534259261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45976.346534259261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45976.346534259261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45976.346534259261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45976.346534259261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45976.346534259261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45976.346534259261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45976.346534259261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45976.346534259261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45976.346534259261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45976.346534259261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45976.346534259261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45976.346534259261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45976.346534259261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45976.346534143522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45976.346534143522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45976.346534143522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45976.346534143522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45976.346534259261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45976.346534259261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45976.346534259261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45976.346534259261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45976.346534259261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45976.346534259261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45976.346534259261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45976.346534259261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45976.346534259261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45976.346534259261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45976.346534259261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45976.346534259261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45976.346534259261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45976.346534259261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45976.346534259261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45976.346534259261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45976.346534259261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45976.346534259261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45976.346534259261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45976.346534259261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45976.346534259261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45976.346534259261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45976.346534259261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45976.346534259261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45976.346534259261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45976.346534259261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45976.346534259261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45976.346534259261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45976.346534259261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45976.346534259261</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505092E9-8DC2-439C-B2E8-D81B09CC5CE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151.34669629629934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45976.346534143522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45976.346534143522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45976.346534143522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45976.346534143522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45976.346534143522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45976.346534143522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45976.346534143522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45976.346534143522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45976.346534143522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45976.346534143522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45976.346534143522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45976.346534143522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45976.346534143522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45976.346534143522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45976.346534143522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45976.346534143522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45976.346534143522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45976.346534143522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45976.346534143522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45976.346534143522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45976.346534143522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45976.346534143522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45976.346534143522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45976.346534143522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45976.346534143522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45976.346534143522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45976.346534143522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45976.346534143522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45976.346534143522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45976.346534143522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45976.346534143522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45976.346534143522</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45976.346534259261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45976.346534259261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45976.346534259261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45976.346534259261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45976.346534259261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45976.346534259261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45976.346534259261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45976.346534259261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45976.346534259261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45976.346534259261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45976.346534259261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45976.346534259261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45976.346534259261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45976.346534259261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45976.346534259261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45976.346534259261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45976.346534259261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45976.346534259261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45976.346534259261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45976.346534259261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45976.346534259261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45976.346534259261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45976.346534259261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45976.346534259261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45976.346534259261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45976.346534259261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45976.346534259261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45976.346534259261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45976.346534259261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45976.346534259261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45976.346534259261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45976.346534259261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45976.346534259261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45976.346534259261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45976.346534259261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45976.346534259261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45976.346534259261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45976.346534259261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45976.346534259261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45976.346534259261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45976.346534259261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45976.346534259261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45976.346534259261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45976.346534259261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45976.346534259261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45976.346534259261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45976.346534259261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45976.346534259261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45976.346534259261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45976.346534259261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45976.346534259261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45976.346534259261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45976.346534259261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45976.346534259261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45976.346534259261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45976.346534259261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45976.346534259261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45976.346534259261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45976.346534259261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45976.346534259261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45976.346534259261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45976.346534259261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45976.346534259261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45976.346534259261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45976.346534259261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45976.346534259261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45976.346534259261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45976.346534259261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45976.346534259261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45976.346534259261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45976.346534259261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45976.346534259261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45976.346534259261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45976.346534259261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45976.346534259261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45976.346534259261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45976.346534259261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45976.346534259261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45976.346534259261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45976.346534259261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45976.346534259261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45976.346534259261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45976.346534259261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45976.346534259261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45976.346534259261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45976.346534259261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45976.346534259261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45976.346534259261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45976.346534259261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45976.346534259261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45976.346534259261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45976.346534259261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45976.346534259261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45976.346534259261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45976.346534259261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45976.346534259261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45976.346534259261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45976.346534259261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45976.346534259261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45976.346534259261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45976.346534259261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45976.346534259261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45976.346534259261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45976.346534259261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45976.346534259261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45976.346534259261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45976.346534259261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45976.346534259261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45976.346534259261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45976.346534259261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45976.346534259261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45976.346534259261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45976.346534259261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45976.346534259261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45976.346534259261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45976.346534259261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45976.346534259261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45976.346534259261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45976.346534259261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45976.346534259261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45976.346534259261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45976.346534259261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45976.346534259261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45976.346534259261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45976.346534259261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45976.346534259261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45976.346534259261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45976.346534259261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45976.346534259261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45976.346534259261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45976.346534259261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45976.346534259261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45976.346534259261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45976.346534259261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45976.346534259261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45976.346534259261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45976.346534259261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45976.346534259261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45976.346534259261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45976.346534259261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45976.346534259261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45976.346534259261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45976.346534259261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45976.346534259261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45976.346534259261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45976.346534259261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45976.346534259261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45976.346534259261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45976.346534259261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45976.346534259261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45976.346534259261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45976.346534259261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45976.346534259261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45976.346534259261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45976.346534259261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45976.346534259261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45976.346534259261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45976.346534259261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45976.346534259261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45976.346534259261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45976.346534259261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45976.346534259261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45976.346534259261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45976.346534259261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45976.346534259261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45976.346534259261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45976.346534259261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45976.346534259261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45976.346534259261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45976.346534259261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45976.346534259261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45976.346534259261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45976.346534259261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45976.346534259261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45976.346534259261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45976.346534259261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45976.346534259261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45976.346534259261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45976.346534259261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45976.346534259261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45976.346534259261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45976.346534259261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45976.346534259261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45976.346534259261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45976.346534259261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45976.346534259261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45976.346534259261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45976.346534259261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45976.346534259261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45976.346534259261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45976.346534259261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45976.346534259261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45976.346534259261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45976.346534259261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45976.346534259261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45976.346534259261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45976.346534259261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45976.346534259261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45976.346534259261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45976.346534259261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45976.346534259261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45976.346534259261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45976.346534259261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45976.346534259261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45976.346534259261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45976.346534259261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45976.346534259261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45976.346534259261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45976.346534259261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45976.346534259261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45976.346534259261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45976.346534259261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45976.346534259261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45976.346534259261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45976.346534259261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45976.346534259261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45976.346534259261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45976.346534259261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45976.346534259261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45976.346534259261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45976.346534259261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45976.346534259261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45976.346534259261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45976.346534259261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45976.346534259261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45976.346534259261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45976.346534259261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45976.346534259261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45976.346534259261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45976.346534259261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45976.346534259261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45976.346534259261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45976.346534259261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45976.346534259261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45976.346534259261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45976.346534259261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45976.346534259261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45976.346534259261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45976.346534259261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45976.346534259261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45976.346534259261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45976.346534259261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45976.346534259261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45976.346534259261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45976.346534259261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45976.346534259261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45976.346534259261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45976.346534259261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45976.346534259261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45976.346534259261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45976.346534259261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45976.346534259261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45976.346534259261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45976.346534259261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45976.346534259261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45976.346534259261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45976.346534259261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45976.346534259261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45976.346534259261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45976.346534259261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45976.346534259261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45976.346534259261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45976.346534259261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45976.346534259261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45976.346534259261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45976.346534259261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45976.346534259261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45976.346534259261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45976.346534259261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45976.346534259261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45976.346534259261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45976.346534259261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45976.346534259261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45976.346534259261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45976.346534259261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45976.346534259261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45976.346534259261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45976.346534259261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45976.346534259261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45976.346534259261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45976.346534259261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45976.346534259261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45976.346534259261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45976.346534259261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45976.346534259261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45976.346534259261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45976.346534259261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45976.346534259261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45976.346534259261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45976.346534259261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45976.346534259261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45976.346534259261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45976.346534259261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45976.346534259261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45976.346534259261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45976.346534259261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45976.346534259261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45976.346534259261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45976.346534259261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45976.346534259261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45976.346534259261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45976.346534259261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45976.346534259261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45976.346534259261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45976.346534259261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45976.346534259261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45976.346534259261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45976.346534259261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45976.346534259261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45976.346534259261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45976.346534259261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45976.346534259261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45976.346534259261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45976.346534259261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45976.346534259261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45976.346534259261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45976.346534259261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45976.346534259261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45976.346534259261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45976.346534259261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45976.346534259261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45976.346534259261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45976.346534259261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45976.346534259261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45976.346534259261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45976.346534259261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45976.346534259261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45976.346534259261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45976.346534259261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45976.346534259261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45976.346534259261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45976.346534259261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45976.346534259261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45976.346534259261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45976.346534259261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45976.346534259261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45976.346534259261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45976.346534259261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45976.346534259261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45976.346534259261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45976.346534259261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45976.346534259261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45976.346534259261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45976.346534259261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45976.346534259261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45976.346534259261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45976.346534259261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45976.346534259261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45976.346534259261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45976.346534259261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45976.346534259261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45976.346534259261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45976.346534259261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45976.346534259261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45976.346534259261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45976.346534259261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45976.346534259261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45976.346534259261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45976.346534259261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45976.346534259261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45976.346534259261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45976.346534259261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45976.346534259261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45976.346534259261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45976.346534259261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45976.346534259261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45976.346534259261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45976.346534259261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45976.346534259261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45976.346534259261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45976.346534259261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45976.346534259261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45976.346534259261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45976.346534259261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45976.346534259261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45976.346534259261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45976.346534259261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45976.346534259261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45976.346534259261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45976.346534259261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45976.346534259261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45976.346534259261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45976.346534259261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45976.346534259261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45976.346534259261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45976.346534259261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45976.346534259261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45976.346534259261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45976.346534259261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45976.346534259261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45976.346534259261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45976.346534259261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45976.346534259261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45976.346534259261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45976.346534259261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45976.346534259261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45976.346534259261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45976.346534259261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45976.346534259261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45976.346534259261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45976.346534259261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45976.346534259261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45976.346534259261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45976.346534259261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45976.346534259261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45976.346534259261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45976.346534259261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45976.346534259261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45976.346534259261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45976.346534259261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45976.346534259261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45976.346534259261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45976.346534259261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45976.346534259261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45976.346534259261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45976.346534259261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45976.346534259261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45976.346534259261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45976.346534259261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45976.346534259261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45976.346534259261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45976.346534259261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45976.346534259261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45976.346534259261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45976.346534259261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45976.346534259261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45976.346534259261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45976.346534259261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45976.346534259261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45976.346534259261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45976.346534259261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45976.346534259261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45976.346534259261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45976.346534259261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45976.346534259261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45976.346534259261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45976.346534259261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45976.346534259261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45976.346534259261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45976.346534259261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45976.346534259261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45976.346534259261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45976.346534259261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45976.346534259261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45976.346534259261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45976.346534259261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45976.346534259261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45976.346534259261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45976.346534259261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45976.346534259261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45976.346534259261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45976.346534259261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45976.346534259261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45976.346534259261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45976.346534259261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45976.346534259261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45976.346534259261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45976.346534259261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45976.346534259261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45976.346534259261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45976.346534259261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45976.346534259261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45976.346534259261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45976.346534259261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45976.346534259261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45976.346534259261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45976.346534259261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45976.346534259261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45976.346534259261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45976.346534259261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45976.346534259261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45976.346534259261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45976.346534259261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45976.346534259261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45976.346534259261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45976.346534259261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45976.346534259261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45976.346534259261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45976.346534259261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45976.346534259261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45976.346534259261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45976.346534259261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45976.346534259261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45976.346534259261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45976.346534259261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45976.346534259261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45976.346534259261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45976.346534259261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45976.346534259261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45976.346534259261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45976.346534259261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45976.346534259261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45976.346534259261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45976.346534259261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45976.346534259261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45976.346534259261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45976.346534259261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45976.346534259261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45976.346534259261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45976.346534259261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45976.346534259261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45976.346534259261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45976.346534259261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45976.346534259261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45976.346534259261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45976.346534259261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45976.346534259261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45976.346534259261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45976.346534259261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45976.346534259261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45976.346534259261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45976.346534259261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45976.346534259261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45976.346534259261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45976.346534259261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45976.346534259261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45976.346534259261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45976.346534259261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45976.346534259261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45976.346534259261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45976.346534259261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45976.346534259261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45976.346534259261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45976.346534259261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45976.346534259261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45976.346534259261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45976.346534259261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45976.346534259261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45976.346534259261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45976.346534259261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45976.346534259261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45976.346534259261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45976.346534259261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45976.346534259261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45976.346534259261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45976.346534259261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45976.346534259261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45976.346534259261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45976.346534259261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45976.346534259261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45976.346534259261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45976.346534259261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45976.346534259261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45976.346534259261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45976.346534259261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45976.346534259261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45976.346534259261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45976.346534259261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45976.346534259261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45976.346534259261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45976.346534259261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45976.346534259261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45976.346534259261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45976.346534259261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45976.346534259261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45976.346534259261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45976.346534259261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45976.346534259261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45976.346534259261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45976.346534259261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45976.346534259261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45976.346534259261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45976.346534259261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45976.346534259261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45976.346534259261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45976.346534259261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45976.346534259261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45976.346534259261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45976.346534259261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45976.346534259261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45976.346534259261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45976.346534259261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45976.346534259261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45976.346534259261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45976.346534259261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45976.346534259261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45976.346534259261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45976.346534259261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45976.346534259261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45976.346534259261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45976.346534259261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45976.346534259261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45976.346534259261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45976.346534259261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45976.346534259261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45976.346534259261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45976.346534259261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45976.346534259261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45976.346534259261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45976.346534259261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45976.346534259261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45976.346534259261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45976.346534259261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45976.346534259261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45976.346534259261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45976.346534259261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45976.346534259261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45976.346534259261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45976.346534259261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45976.346534259261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45976.346534259261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45976.346534259261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45976.346534259261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45976.346534259261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45976.346534259261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45976.346534259261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45976.346534259261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45976.346534259261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45976.346534259261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45976.346534259261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45976.346534259261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45976.346534259261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45976.346534259261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45976.346534259261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45976.346534259261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45976.346534259261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45976.346534259261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45976.346534259261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45976.346534259261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45976.346534259261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45976.346534259261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45976.346534259261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45976.346534259261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45976.346534259261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45976.346534259261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45976.346534259261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45976.346534259261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45976.346534259261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45976.346534259261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45976.346534259261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45976.346534259261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45976.346534259261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45976.346534259261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45976.346534259261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45976.346534259261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45976.346534259261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45976.346534259261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45976.346534259261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45976.346534259261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45976.346534259261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45976.346534259261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45976.346534259261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45976.346534259261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45976.346534259261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45976.346534259261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45976.346534259261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45976.346534259261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45976.346534259261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45976.346534259261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45976.346534259261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45976.346534259261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45976.346534259261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45976.346534259261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45976.346534259261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45976.346534259261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45976.346534259261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45976.346534259261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45976.346534259261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45976.346534259261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45976.346534259261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45976.346534259261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45976.346534259261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45976.346534259261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45976.346534259261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45976.346534259261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45976.346534259261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45976.346534259261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45976.346534259261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45976.346534259261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45976.346534259261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45976.346534259261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45976.346534259261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45976.346534259261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45976.346534259261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45976.346534259261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45976.346534259261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45976.346534259261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45976.346534259261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45976.346534259261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45976.346534259261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45976.346534259261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45976.346534259261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45976.346534259261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45976.346534259261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45976.346534259261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45976.346534259261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45976.346534259261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45976.346534259261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45976.346534259261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45976.346534259261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45976.346534259261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45976.346534259261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45976.346534259261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45976.346534259261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45976.346534259261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45976.346534259261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45976.346534259261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45976.346534259261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45976.346534259261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45976.346534259261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45976.346534259261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45976.346534259261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45976.346534259261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45976.346534259261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45976.346534259261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45976.346534259261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45976.346534259261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45976.346534259261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45976.346534259261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45976.346534259261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45976.346534259261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45976.346534259261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45976.346534259261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45976.346534259261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45976.346534259261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45976.346534259261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45976.346534259261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45976.346534259261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45976.346534259261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45976.346534259261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45976.346534259261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45976.346534259261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45976.346534259261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45976.346534259261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45976.346534259261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45976.346534259261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45976.346534259261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45976.346534259261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45976.346534259261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45976.346534259261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45976.346534259261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45976.346534259261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45976.346534259261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45976.346534259261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45976.346534259261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45976.346534259261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45976.346534259261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45976.346534259261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45976.346534259261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45976.346534259261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45976.346534259261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45976.346534259261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45976.346534259261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45976.346534259261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45976.346534259261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45976.346534259261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45976.346534259261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45976.346534259261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45976.346534259261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45976.346534259261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45976.346534259261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45976.346534259261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45976.346534259261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45976.346534259261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45976.346534259261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45976.346534259261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45976.346534259261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45976.346534259261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45976.346534259261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45976.346534259261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45976.346534259261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45976.346534259261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45976.346534259261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45976.346534259261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45976.346534259261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45976.346534259261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45976.346534259261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45976.346534259261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45976.346534259261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45976.346534259261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45976.346534259261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45976.346534259261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45976.346534259261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45976.346534259261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45976.346534259261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45976.346534259261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45976.346534259261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45976.346534259261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45976.346534259261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45976.346534259261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45976.346534259261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45976.346534259261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45976.346534259261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45976.346534259261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45976.346534259261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45976.346534259261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45976.346534259261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45976.346534259261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45976.346534259261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45976.346534259261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45976.346534259261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45976.346534259261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45976.346534259261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45976.346534259261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45976.346534259261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45976.346534259261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45976.346534259261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45976.346534259261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45976.346534259261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45976.346534259261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45976.346534259261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45976.346534259261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45976.346534259261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45976.346534259261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45976.346534259261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45976.346534259261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45976.346534259261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45976.346534259261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45976.346534259261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45976.346534259261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45976.346534259261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45976.346534259261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45976.346534259261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45976.346534259261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45976.346534259261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45976.346534259261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45976.346534259261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45976.346534259261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45976.346534259261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45976.346534259261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45976.346534259261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45976.346534259261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45976.346534259261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45976.346534259261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45976.346534259261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45976.346534259261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45976.346534259261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45976.346534259261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45976.346534259261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45976.346534259261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45976.346534259261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45976.346534259261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45976.346534259261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45976.346534259261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45976.346534259261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45976.346534259261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45976.346534259261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45976.346534259261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45976.346534259261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45976.346534259261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45976.346534259261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45976.346534259261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45976.346534259261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45976.346534259261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45976.346534259261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45976.346534259261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45976.346534259261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45976.346534259261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45976.346534259261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45976.346534259261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45976.346534259261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45976.346534259261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45976.346534259261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45976.346534259261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45976.346534259261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45976.346534259261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45976.346534259261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45976.346534259261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45976.346534259261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45976.346534259261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45976.346534259261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45976.346534259261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45976.346534259261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45976.346534259261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45976.346534259261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45976.346534259261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45976.346534259261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45976.346534259261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45976.346534259261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45976.346534259261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45976.346534259261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45976.346534259261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45976.346534259261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45976.346534259261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45976.346534259261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45976.346534259261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45976.346534259261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45976.346534259261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45976.346534259261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45976.346534259261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45976.346534259261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45976.346534259261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45976.346534259261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45976.346534259261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45976.346534259261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45976.346534259261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45976.346534259261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45976.346534259261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45976.346534259261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45976.346534259261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45976.346534259261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45976.346534259261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45976.346534259261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45976.346534259261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45976.346534259261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45976.346534259261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45976.346534259261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45976.346534259261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45976.346534259261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45976.346534259261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45976.346534259261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45976.346534259261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45976.346534259261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45976.346534259261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45976.346534259261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45976.346534259261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45976.346534259261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45976.346534259261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45976.346534259261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45976.346534259261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45976.346534259261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45976.346534259261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45976.346534259261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45976.346534259261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45976.346534259261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45976.346534259261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45976.346534259261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45976.346534259261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45976.346534259261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45976.346534259261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45976.346534259261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45976.346534259261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45976.346534259261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45976.346534259261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45976.346534259261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45976.346534259261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45976.346534259261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45976.346534259261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45976.346534259261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45976.346534259261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45976.346534259261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45976.346534259261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45976.346534259261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45976.346534259261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45976.346534259261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45976.346534259261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45976.346534259261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45976.346534259261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45976.346534259261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45976.346534259261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45976.346534259261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45976.346534259261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45976.346534259261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45976.346534259261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45976.346534259261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45976.346534259261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45976.346534259261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45976.346534259261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45976.346534259261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45976.346534259261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45976.346534259261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45976.346534259261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45976.346534259261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45976.346534259261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45976.346534259261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45976.346534259261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45976.346534259261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45976.346534259261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45976.346534259261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45976.346534259261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45976.346534259261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45976.346534259261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45976.346534259261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45976.346534259261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45976.346534259261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45976.346534259261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45976.346534259261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45976.346534259261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45976.346534259261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45976.346534259261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45976.346534259261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45976.346534259261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45976.346534259261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45976.346534259261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45976.346534259261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45976.346534259261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45976.346534259261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45976.346534259261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45976.346534259261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45976.346534259261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45976.346534259261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45976.346534259261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45976.346534259261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45976.346534259261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45976.346534259261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45976.346534259261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45976.346534259261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45976.346534259261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45976.346534259261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45976.346534259261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45976.346534259261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45976.346534259261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45976.346534259261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45976.346534259261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45976.346534259261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272.86581666666461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0.54330497685441514</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0.41718229166872334</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35171</v>
      </c>
      <c r="E5" s="95" t="s">
        <v>39021</v>
      </c>
      <c r="F5" s="96">
        <v>45976.045127314814</v>
      </c>
      <c r="G5" s="97">
        <f ca="1">IFERROR(NOW()-F5,"")</f>
        <v>0.30140682870842284</v>
      </c>
      <c r="H5" s="96">
        <v>45976.065972222219</v>
      </c>
      <c r="I5" s="135" t="str">
        <f>IFERROR(VLOOKUP(D5,DB!A:F,6,0),"")</f>
        <v>Generator-SG</v>
      </c>
      <c r="J5" s="135" t="str">
        <f>IFERROR(VLOOKUP(D5,DB!A:G,7,0),"")</f>
        <v>Dead</v>
      </c>
      <c r="K5" s="98" t="s">
        <v>39112</v>
      </c>
      <c r="L5" s="92" t="str">
        <f>IFERROR(VLOOKUP(D5,DB!A:I,9,0),"")</f>
        <v>Latis</v>
      </c>
    </row>
    <row r="6" spans="1:16" ht="15" customHeight="1">
      <c r="A6" s="135" t="s">
        <v>39113</v>
      </c>
      <c r="B6" s="135" t="str">
        <f>IFERROR(VLOOKUP(D6,DB!A:K,11,0),"")</f>
        <v>R4</v>
      </c>
      <c r="C6" s="94">
        <v>1</v>
      </c>
      <c r="D6" s="92" t="s">
        <v>35964</v>
      </c>
      <c r="E6" s="95" t="s">
        <v>39021</v>
      </c>
      <c r="F6" s="96">
        <v>45976.18476851852</v>
      </c>
      <c r="G6" s="97">
        <f ca="1">IFERROR(NOW()-F6,"")</f>
        <v>0.16176562500186265</v>
      </c>
      <c r="H6" s="96">
        <v>45976.176817129628</v>
      </c>
      <c r="I6" s="135" t="str">
        <f>IFERROR(VLOOKUP(D6,DB!A:F,6,0),"")</f>
        <v>SCECO</v>
      </c>
      <c r="J6" s="135" t="str">
        <f>IFERROR(VLOOKUP(D6,DB!A:G,7,0),"")</f>
        <v>Dead</v>
      </c>
      <c r="K6" s="98" t="s">
        <v>39114</v>
      </c>
      <c r="L6" s="92" t="str">
        <f>IFERROR(VLOOKUP(D6,DB!A:I,9,0),"")</f>
        <v>Latis</v>
      </c>
    </row>
    <row r="7" spans="1:16" ht="15" customHeight="1">
      <c r="A7" s="135" t="s">
        <v>39115</v>
      </c>
      <c r="B7" s="135" t="str">
        <f>IFERROR(VLOOKUP(D7,DB!A:K,11,0),"")</f>
        <v>R4</v>
      </c>
      <c r="C7" s="94">
        <v>1</v>
      </c>
      <c r="D7" s="92" t="s">
        <v>28075</v>
      </c>
      <c r="E7" s="95" t="s">
        <v>39021</v>
      </c>
      <c r="F7" s="96"/>
      <c r="G7" s="97">
        <f ca="1">IFERROR(NOW()-F7,"")</f>
        <v>45976.346534143522</v>
      </c>
      <c r="H7" s="96">
        <v>45976.180868055555</v>
      </c>
      <c r="I7" s="135" t="str">
        <f>IFERROR(VLOOKUP(D7,DB!A:F,6,0),"")</f>
        <v>SCECO</v>
      </c>
      <c r="J7" s="135" t="str">
        <f>IFERROR(VLOOKUP(D7,DB!A:G,7,0),"")</f>
        <v>Weak</v>
      </c>
      <c r="K7" s="98" t="s">
        <v>39116</v>
      </c>
      <c r="L7" s="92" t="str">
        <f>IFERROR(VLOOKUP(D7,DB!A:I,9,0),"")</f>
        <v>Latis</v>
      </c>
    </row>
    <row r="8" spans="1:16" ht="15" customHeight="1">
      <c r="A8" s="135" t="s">
        <v>39115</v>
      </c>
      <c r="B8" s="135" t="str">
        <f>IFERROR(VLOOKUP(D8,DB!A:K,11,0),"")</f>
        <v>R4</v>
      </c>
      <c r="C8" s="94">
        <v>1</v>
      </c>
      <c r="D8" s="92" t="s">
        <v>35131</v>
      </c>
      <c r="E8" s="95" t="s">
        <v>39021</v>
      </c>
      <c r="F8" s="96"/>
      <c r="G8" s="97">
        <f ca="1">IFERROR(NOW()-F8,"")</f>
        <v>45976.346534143522</v>
      </c>
      <c r="H8" s="96">
        <v>45976.235277777778</v>
      </c>
      <c r="I8" s="135" t="str">
        <f>IFERROR(VLOOKUP(D8,DB!A:F,6,0),"")</f>
        <v>SCECO</v>
      </c>
      <c r="J8" s="135" t="str">
        <f>IFERROR(VLOOKUP(D8,DB!A:G,7,0),"")</f>
        <v>Vandalized</v>
      </c>
      <c r="K8" s="98" t="s">
        <v>39117</v>
      </c>
      <c r="L8" s="92" t="str">
        <f>IFERROR(VLOOKUP(D8,DB!A:I,9,0),"")</f>
        <v>Latis</v>
      </c>
    </row>
    <row r="9" spans="1:16" ht="15" customHeight="1">
      <c r="A9" s="135" t="s">
        <v>39115</v>
      </c>
      <c r="B9" s="135" t="str">
        <f>IFERROR(VLOOKUP(D9,DB!A:K,11,0),"")</f>
        <v>R4</v>
      </c>
      <c r="C9" s="94">
        <v>1</v>
      </c>
      <c r="D9" s="92" t="s">
        <v>33652</v>
      </c>
      <c r="E9" s="95" t="s">
        <v>39021</v>
      </c>
      <c r="F9" s="96"/>
      <c r="G9" s="97">
        <f ca="1">IFERROR(NOW()-F9,"")</f>
        <v>45976.346534143522</v>
      </c>
      <c r="H9" s="96">
        <v>45976.292361111111</v>
      </c>
      <c r="I9" s="135" t="str">
        <f>IFERROR(VLOOKUP(D9,DB!A:F,6,0),"")</f>
        <v>SCECO+STB</v>
      </c>
      <c r="J9" s="135" t="str">
        <f>IFERROR(VLOOKUP(D9,DB!A:G,7,0),"")</f>
        <v>Good</v>
      </c>
      <c r="K9" s="98" t="s">
        <v>39118</v>
      </c>
      <c r="L9" s="92" t="str">
        <f>IFERROR(VLOOKUP(D9,DB!A:I,9,0),"")</f>
        <v>Latis</v>
      </c>
    </row>
    <row r="10" spans="1:16" ht="15" customHeight="1">
      <c r="A10" s="135" t="s">
        <v>39115</v>
      </c>
      <c r="B10" s="135" t="str">
        <f>IFERROR(VLOOKUP(D10,DB!A:K,11,0),"")</f>
        <v>R4</v>
      </c>
      <c r="C10" s="94">
        <v>1</v>
      </c>
      <c r="D10" s="92" t="s">
        <v>36861</v>
      </c>
      <c r="E10" s="95" t="s">
        <v>39021</v>
      </c>
      <c r="F10" s="96"/>
      <c r="G10" s="97">
        <f ca="1">IFERROR(NOW()-F10,"")</f>
        <v>45976.346534143522</v>
      </c>
      <c r="H10" s="96">
        <v>45976.282638888886</v>
      </c>
      <c r="I10" s="135" t="str">
        <f>IFERROR(VLOOKUP(D10,DB!A:F,6,0),"")</f>
        <v>SCECO</v>
      </c>
      <c r="J10" s="135" t="str">
        <f>IFERROR(VLOOKUP(D10,DB!A:G,7,0),"")</f>
        <v>Dead</v>
      </c>
      <c r="K10" s="98" t="s">
        <v>39119</v>
      </c>
      <c r="L10" s="92" t="str">
        <f>IFERROR(VLOOKUP(D10,DB!A:I,9,0),"")</f>
        <v>Latis</v>
      </c>
    </row>
    <row r="11" spans="1:16" ht="15" customHeight="1">
      <c r="A11" s="135" t="s">
        <v>39115</v>
      </c>
      <c r="B11" s="135" t="str">
        <f>IFERROR(VLOOKUP(D11,DB!A:K,11,0),"")</f>
        <v>R4</v>
      </c>
      <c r="C11" s="94">
        <v>1</v>
      </c>
      <c r="D11" s="92" t="s">
        <v>7363</v>
      </c>
      <c r="E11" s="95" t="s">
        <v>39021</v>
      </c>
      <c r="F11" s="96"/>
      <c r="G11" s="97">
        <f ca="1">IFERROR(NOW()-F11,"")</f>
        <v>45976.346534143522</v>
      </c>
      <c r="H11" s="96">
        <v>45976.281944444447</v>
      </c>
      <c r="I11" s="135" t="str">
        <f>IFERROR(VLOOKUP(D11,DB!A:F,6,0),"")</f>
        <v>SCECO</v>
      </c>
      <c r="J11" s="135" t="str">
        <f>IFERROR(VLOOKUP(D11,DB!A:G,7,0),"")</f>
        <v>Vandalized</v>
      </c>
      <c r="K11" s="98" t="s">
        <v>39119</v>
      </c>
      <c r="L11" s="92" t="str">
        <f>IFERROR(VLOOKUP(D11,DB!A:I,9,0),"")</f>
        <v>Zain</v>
      </c>
    </row>
    <row r="12" spans="1:16" ht="15" customHeight="1">
      <c r="A12" s="135" t="s">
        <v>39120</v>
      </c>
      <c r="B12" s="135" t="str">
        <f>IFERROR(VLOOKUP(D12,DB!A:K,11,0),"")</f>
        <v>R4</v>
      </c>
      <c r="C12" s="94">
        <v>1</v>
      </c>
      <c r="D12" s="92" t="s">
        <v>32088</v>
      </c>
      <c r="E12" s="95" t="s">
        <v>39021</v>
      </c>
      <c r="F12" s="96">
        <v>45976.283148148148</v>
      </c>
      <c r="G12" s="97">
        <f ca="1">IFERROR(NOW()-F12,"")</f>
        <v>6.3385995374119375E-2</v>
      </c>
      <c r="H12" s="96">
        <v>45976.277083333334</v>
      </c>
      <c r="I12" s="135" t="str">
        <f>IFERROR(VLOOKUP(D12,DB!A:F,6,0),"")</f>
        <v>SCECO</v>
      </c>
      <c r="J12" s="135" t="str">
        <f>IFERROR(VLOOKUP(D12,DB!A:G,7,0),"")</f>
        <v>Dead</v>
      </c>
      <c r="K12" s="98" t="s">
        <v>39121</v>
      </c>
      <c r="L12" s="92" t="str">
        <f>IFERROR(VLOOKUP(D12,DB!A:I,9,0),"")</f>
        <v>Latis</v>
      </c>
    </row>
    <row r="13" spans="1:16" ht="15" customHeight="1">
      <c r="A13" s="135"/>
      <c r="B13" s="135" t="str">
        <f>IFERROR(VLOOKUP(D13,DB!A:K,11,0),"")</f>
        <v/>
      </c>
      <c r="C13" s="94"/>
      <c r="D13" s="92"/>
      <c r="E13" s="95"/>
      <c r="F13" s="96"/>
      <c r="G13" s="97">
        <f ca="1">IFERROR(NOW()-F13,"")</f>
        <v>45976.346534143522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45976.346534143522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45976.346534143522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45976.346534143522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45976.346534143522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45976.346534143522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45976.346534143522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45976.346534143522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45976.346534143522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45976.346534143522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45976.346534143522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45976.346534143522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45976.346534143522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45976.346534143522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45976.346534143522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45976.346534143522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45976.346534143522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45976.346534143522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45976.346534143522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45976.346534143522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45976.346534143522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45976.346534143522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45976.346534143522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45976.346534143522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45976.346534143522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45976.346534143522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45976.346534143522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45976.346534143522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45976.346534143522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45976.346534143522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45976.346534143522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45976.346534143522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45976.346534143522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45976.346534143522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45976.346534143522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45976.346534143522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45976.346534143522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45976.346534143522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45976.346534143522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45976.346534143522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45976.346534143522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45976.346534143522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45976.346534143522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45976.346534143522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45976.346534143522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45976.346534143522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45976.346534143522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45976.346534143522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45976.346534143522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45976.346534143522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45976.346534143522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45976.346534143522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45976.346534143522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45976.346534143522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45976.346534143522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45976.346534143522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45976.346534143522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45976.346534143522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45976.346534143522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45976.346534143522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45976.346534143522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45976.346534143522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45976.346534143522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45976.346534143522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45976.346534143522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45976.346534143522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45976.346534143522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45976.346534143522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45976.346534143522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45976.346534143522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45976.346534143522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45976.346534143522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45976.346534143522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45976.346534143522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45976.346534143522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45976.346534143522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45976.346534143522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45976.346534143522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45976.346534143522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45976.346534143522</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45976.346534143522</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45976.346534143522</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45976.346534143522</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45976.346534143522</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45976.346534143522</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45976.346534143522</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45976.346534143522</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45976.346534143522</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45976.346534143522</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45976.346534143522</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45976.346534143522</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45976.346534143522</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45976.346534143522</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45976.346534143522</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45976.346534143522</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45976.346534143522</v>
      </c>
      <c r="H108" s="96"/>
      <c r="I108" s="135" t="str">
        <f>IFERROR(VLOOKUP(D108,DB!A:F,6,0),"")</f>
        <v/>
      </c>
      <c r="J108" s="135"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1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84.514474074072496</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16">
        <f t="shared" ref="G3" ca="1" si="0">IFERROR(NOW()-F3,"")</f>
        <v>50.15765694444417</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39100</v>
      </c>
      <c r="F4" s="125">
        <v>45948.661111111112</v>
      </c>
      <c r="G4" s="126">
        <f t="shared" ref="G4" ca="1" si="1">IFERROR(NOW()-F4,"")</f>
        <v>27.685423148148402</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33332</v>
      </c>
      <c r="E6" s="124" t="s">
        <v>39021</v>
      </c>
      <c r="F6" s="157">
        <v>45976.195474537039</v>
      </c>
      <c r="G6" s="126">
        <f t="shared" ref="G6:G53" ca="1" si="2">IFERROR(NOW()-F6,"")</f>
        <v>0.15105972222227138</v>
      </c>
      <c r="H6" s="125">
        <v>45976.02925925926</v>
      </c>
      <c r="I6" s="124" t="str">
        <f>IFERROR(VLOOKUP(D6,DB!A:F,6,0),"")</f>
        <v>SCECO</v>
      </c>
      <c r="J6" s="124" t="str">
        <f>IFERROR(VLOOKUP(D6,DB!A:G,7,0),"")</f>
        <v>Dead</v>
      </c>
      <c r="K6" s="124" t="s">
        <v>39131</v>
      </c>
      <c r="L6" s="124" t="str">
        <f>IFERROR(VLOOKUP(D6,DB!A:I,9,0),"")</f>
        <v>Latis</v>
      </c>
    </row>
    <row r="7" spans="1:13">
      <c r="A7" s="124"/>
      <c r="B7" s="124" t="str">
        <f>IFERROR(VLOOKUP(D7,DB!A:K,11,0),"")</f>
        <v/>
      </c>
      <c r="C7" s="124"/>
      <c r="D7" s="124"/>
      <c r="E7" s="124"/>
      <c r="F7" s="124"/>
      <c r="G7" s="126">
        <f t="shared" ca="1" si="2"/>
        <v>45976.346534259261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45976.346534259261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45976.346534259261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45976.346534259261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45976.346534259261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45976.346534259261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45976.346534259261</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45976.346534259261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45976.346534259261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45976.346534259261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45976.346534259261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45976.346534259261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45976.346534259261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45976.346534259261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45976.346534259261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45976.346534259261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45976.346534259261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45976.346534259261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45976.346534259261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45976.346534259261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45976.346534259261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45976.346534259261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45976.346534259261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45976.346534259261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45976.346534259261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45976.346534259261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45976.346534259261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45976.346534259261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45976.346534259261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45976.346534259261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45976.346534259261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45976.346534259261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45976.346534259261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45976.346534259261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45976.346534259261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45976.346534259261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45976.346534259261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45976.346534259261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45976.346534259261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45976.346534259261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45976.346534259261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45976.346534259261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45976.346534259261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45976.346534259261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45976.346534259261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45976.346534259261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45976.346534259261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45976.346534259261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45976.346534259261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45976.346534259261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45976.346534259261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45976.346534259261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45976.346534259261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45976.346534259261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45976.346534259261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45976.346534259261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45976.346534259261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45976.346534259261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45976.346534259261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45976.346534259261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45976.346534259261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45976.346534259261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45976.346534259261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45976.346534259261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45976.346534259261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45976.346534259261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45976.346534259261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45976.346534259261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45976.346534259261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45976.346534259261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45976.346534259261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45976.346534259261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45976.346534259261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45976.346534259261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45976.346534259261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45976.346534259261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45976.346534259261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45976.346534259261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45976.346534259261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45976.346534259261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45976.346534259261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45976.346534259261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45976.346534259261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45976.346534259261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45976.346534259261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45976.346534259261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45976.346534259261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45976.346534259261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45976.346534259261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45976.346534259261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45976.346534259261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45976.346534259261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45976.346534259261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45976.346534259261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45976.346534259261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45976.346534259261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45976.346534259261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45976.346534259261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45976.346534259261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45976.346534259261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45976.346534259261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45976.346534259261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45976.346534259261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45976.346534259261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45976.346534259261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45976.346534259261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45976.346534259261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45976.346534259261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45976.346534259261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45976.346534259261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45976.346534259261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45976.346534259261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45976.346534259261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45976.346534259261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45976.346534259261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45976.346534259261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45976.346534259261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45976.346534259261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45976.346534259261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45976.346534259261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45976.346534259261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45976.346534259261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45976.346534259261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45976.346534259261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45976.346534259261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45976.346534259261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45976.346534259261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45976.346534259261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45976.346534259261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45976.346534259261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45976.346534259261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45976.346534259261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45976.346534259261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45976.346534259261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45976.346534259261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45976.346534259261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45976.346534259261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45976.346534259261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45976.346534259261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45976.346534259261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45976.346534259261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45976.346534259261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45976.346534259261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45976.346534259261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45976.346534259261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45976.346534259261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45976.346534259261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45976.346534259261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45976.346534259261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45976.346534259261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45976.346534259261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45976.346534259261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45976.346534259261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45976.346534259261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45976.346534259261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45976.346534259261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45976.346534259261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45976.346534259261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45976.346534259261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45976.346534259261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45976.346534259261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45976.346534259261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45976.346534259261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45976.346534259261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45976.346534259261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45976.346534259261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45976.346534259261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45976.346534259261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45976.346534259261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45976.346534259261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45976.346534259261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45976.346534259261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45976.346534259261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45976.346534259261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45976.346534259261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45976.346534259261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45976.346534259261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45976.346534259261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45976.346534259261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45976.346534259261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45976.346534259261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45976.346534259261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45976.346534259261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45976.346534259261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45976.346534259261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45976.346534259261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45976.346534259261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45976.346534259261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45976.346534259261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45976.346534259261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45976.346534259261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45976.346534259261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45976.346534259261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45976.346534259261</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tabSelected="1"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39132</v>
      </c>
      <c r="B2" s="141" t="str">
        <f>IFERROR(VLOOKUP(D2,DB!A:K,11,0),"")</f>
        <v>R6</v>
      </c>
      <c r="C2" s="142">
        <v>1</v>
      </c>
      <c r="D2" s="141" t="s">
        <v>29338</v>
      </c>
      <c r="E2" s="124" t="s">
        <v>39021</v>
      </c>
      <c r="F2" s="143">
        <v>45976.326261574075</v>
      </c>
      <c r="G2" s="105">
        <f t="shared" ref="G2:G25" ca="1" si="0">IFERROR(NOW()-F2,"-")</f>
        <v>2.0272569447115529E-2</v>
      </c>
      <c r="H2" s="143">
        <v>45976.320451388892</v>
      </c>
      <c r="I2" s="141" t="str">
        <f>IFERROR(VLOOKUP(D2,DB!A:F,6,0),"")</f>
        <v>SCECO</v>
      </c>
      <c r="J2" s="141" t="str">
        <f>IFERROR(VLOOKUP(D2,DB!A:G,7,0),"")</f>
        <v>Dead</v>
      </c>
      <c r="K2" s="144" t="s">
        <v>39133</v>
      </c>
      <c r="L2" s="145" t="str">
        <f>IFERROR(VLOOKUP(D2,DB!A:I,9,0),"")</f>
        <v>Latis</v>
      </c>
    </row>
    <row r="3" spans="1:16382" ht="31.5" customHeight="1">
      <c r="A3" s="140" t="s">
        <v>39134</v>
      </c>
      <c r="B3" s="141" t="str">
        <f>IFERROR(VLOOKUP(D3,DB!A:K,11,0),"")</f>
        <v>R6</v>
      </c>
      <c r="C3" s="142">
        <v>1</v>
      </c>
      <c r="D3" s="141" t="s">
        <v>34170</v>
      </c>
      <c r="E3" s="124" t="s">
        <v>39021</v>
      </c>
      <c r="F3" s="143">
        <v>45976.337025462963</v>
      </c>
      <c r="G3" s="105">
        <f t="shared" ca="1" si="0"/>
        <v>9.5087962981779128E-3</v>
      </c>
      <c r="H3" s="143">
        <v>45976.331099537034</v>
      </c>
      <c r="I3" s="141" t="str">
        <f>IFERROR(VLOOKUP(D3,DB!A:F,6,0),"")</f>
        <v>SCECO</v>
      </c>
      <c r="J3" s="141" t="str">
        <f>IFERROR(VLOOKUP(D3,DB!A:G,7,0),"")</f>
        <v>Dead</v>
      </c>
      <c r="K3" s="144"/>
      <c r="L3" s="145" t="str">
        <f>IFERROR(VLOOKUP(D3,DB!A:I,9,0),"")</f>
        <v>Latis</v>
      </c>
    </row>
    <row r="4" spans="1:16382" ht="31.5" customHeight="1">
      <c r="A4" s="140" t="s">
        <v>39135</v>
      </c>
      <c r="B4" s="141" t="str">
        <f>IFERROR(VLOOKUP(D4,DB!A:K,11,0),"")</f>
        <v>R6</v>
      </c>
      <c r="C4" s="142">
        <v>1</v>
      </c>
      <c r="D4" s="141" t="s">
        <v>29382</v>
      </c>
      <c r="E4" s="124" t="s">
        <v>39021</v>
      </c>
      <c r="F4" s="143">
        <v>45976.340844907405</v>
      </c>
      <c r="G4" s="105">
        <f t="shared" ca="1" si="0"/>
        <v>5.6893518558354117E-3</v>
      </c>
      <c r="H4" s="143">
        <v>45976.320451388892</v>
      </c>
      <c r="I4" s="141" t="str">
        <f>IFERROR(VLOOKUP(D4,DB!A:F,6,0),"")</f>
        <v>SCECO</v>
      </c>
      <c r="J4" s="141" t="str">
        <f>IFERROR(VLOOKUP(D4,DB!A:G,7,0),"")</f>
        <v>Dead</v>
      </c>
      <c r="K4" s="144"/>
      <c r="L4" s="145" t="str">
        <f>IFERROR(VLOOKUP(D4,DB!A:I,9,0),"")</f>
        <v>Latis</v>
      </c>
    </row>
    <row r="5" spans="1:16382" ht="31.5" customHeight="1">
      <c r="A5" s="140"/>
      <c r="B5" s="141" t="str">
        <f>IFERROR(VLOOKUP(D5,DB!A:K,11,0),"")</f>
        <v/>
      </c>
      <c r="C5" s="142"/>
      <c r="D5" s="141"/>
      <c r="E5" s="124"/>
      <c r="F5" s="143"/>
      <c r="G5" s="105">
        <f t="shared" ca="1" si="0"/>
        <v>45976.346534259261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45976.346534259261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45976.346534259261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45976.346534259261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45976.346534259261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45976.346534259261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45976.346534259261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45976.346534259261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45976.346534259261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45976.346534259261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45976.346534259261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45976.346534259261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45976.346534259261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45976.346534259261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45976.346534259261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45976.346534259261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45976.346534259261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45976.346534259261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45976.346534259261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45976.346534259261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45976.346534259261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45976.346534259261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45976.346534259261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45976.346534259261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45976.346534259261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45976.346534259261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45976.346534259261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45976.346534259261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45976.346534259261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45976.346534259261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45976.346534259261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45976.346534259261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45976.346534259261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45976.346534259261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45976.346534259261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45976.346534259261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45976.346534259261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45976.346534259261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45976.346534259261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45976.346534259261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45976.346534259261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45976.346534259261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45976.346534259261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45976.346534259261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45976.346534259261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45976.346534259261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45976.346534259261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45976.346534259261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45976.346534259261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45976.346534259261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45976.346534259261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45976.346534259261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45976.346534259261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45976.346534259261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45976.346534259261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45976.346534259261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45976.346534259261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45976.346534259261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45976.346534259261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45976.346534259261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45976.346534259261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45976.346534259261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45976.346534259261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45976.346534259261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45976.346534259261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45976.346534259261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45976.346534259261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45976.346534259261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45976.346534259261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45976.346534259261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45976.346534259261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45976.346534259261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45976.346534259261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45976.346534259261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45976.346534259261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45976.346534259261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45976.346534259261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45976.346534259261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45976.346534259261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45976.346534259261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45976.346534259261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45976.346534259261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45976.346534259261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45976.346534259261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45976.346534259261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45976.346534259261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45976.346534259261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45976.346534259261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45976.346534259261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45976.346534259261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45976.346534259261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45976.346534259261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45976.346534259261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45976.346534259261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45976.346534259261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45976.346534259261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45976.346534259261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45976.346534259261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45976.346534259261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45976.346534259261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45976.346534259261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45976.346534259261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45976.346534259261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45976.346534259261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45976.346534259261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45976.346534259261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45976.346534259261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45976.346534259261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45976.346534259261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45976.346534259261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45976.346534259261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45976.346534259261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45976.346534259261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45976.346534259261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45976.346534259261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45976.346534259261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45976.346534259261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45976.346534259261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45976.346534259261</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2025-11-15T05:19:19Z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