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11" documentId="120_S{2AC9BD13-BADA-5192-A53E-5A8FF88502F6}" xr6:coauthVersionLast="47" xr6:coauthVersionMax="47" xr10:uidLastSave="{26AA0EB0-6205-49BE-89FA-79FA9623358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G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<sst xmlns="http://schemas.openxmlformats.org/spreadsheetml/2006/main" count="180289" uniqueCount="39128">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</sst>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304.65127708333603</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45967.599703009262</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45967.599703009262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45967.599703009262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45967.599703009262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45967.599703009262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45967.599703009262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45967.599703009262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45967.599703009262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45967.599703009262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45967.599703009262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45967.599703009262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45967.599703009262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45967.599703009262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45967.599703009262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45967.599703009262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45967.599703009262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45967.599703009262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45967.599703009262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45967.599703009262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45967.599703009262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45967.599703009262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45967.599703009262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45967.599703009262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45967.599703009262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45967.599703009262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45967.599703009262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45967.599703009262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45967.599703009262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45967.599703009262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45967.599703009262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45967.599703009262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45967.599703009262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45967.599703009262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45967.599703009262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45967.599703009262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45967.599703009262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45967.599703009262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45967.599703009262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45967.599703009262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45967.599703009262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45967.599703009262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45967.599703009262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45967.599703009262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45967.599703009262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45967.599703009262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45967.599703009262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45967.599703009262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45967.599703009262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45967.599703009262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45967.599703009262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45967.599703009262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45967.599703009262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45967.599703009262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45967.599703009262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45967.599703009262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45967.599703009262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45967.599703009262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45967.599703009262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45967.599703009262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45967.599703009262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45967.599703009262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45967.599703009262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45967.599703009262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45967.599703009262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45967.599703009262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45967.599703009262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45967.599703009262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45967.599703009262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45967.599703009262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45967.599703009262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45967.599703009262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45967.599703009262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45967.599703009262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45967.599703009262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45967.599703009262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45967.599703009262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45967.599703009262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45967.599703009262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45967.599703009262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45967.599703009262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45967.599703009262</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45967.599703009262</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142.59986504630069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0.11399699074536329</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45967.599703009262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45967.599703009262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45967.599703009262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45967.599703009262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45967.599703009262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45967.599703009262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45967.599703009262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45967.599703009262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45967.599703009262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45967.599703009262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45967.599703009262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45967.599703009262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45967.599703009262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45967.599703009262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45967.599703009262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45967.599703009262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45967.599703009262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45967.599703009262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45967.599703009262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45967.599703009262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45967.599703009262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45967.599703009262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45967.599703009262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45967.599703009262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45967.599703009262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45967.599703009262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45967.599703009262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45967.599703009262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45967.599703009262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45967.599703009262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45967.599703009262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45967.599703009262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45967.599703009262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45967.599703009262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45967.599703009262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45967.599703009262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45967.599703009262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45967.599703009262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45967.599703009262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45967.599703009262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45967.599703009262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45967.599703009262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45967.599703009262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45967.599703009262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45967.599703009262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45967.599703009262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45967.599703009262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45967.599703009262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45967.599703009262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45967.599703009262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45967.599703009262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45967.599703009262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45967.599703009262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45967.599703009262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45967.599703009262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45967.599703009262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45967.599703009262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45967.599703009262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45967.599703009262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45967.599703009262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45967.599703009262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45967.599703009262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45967.599703009262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45967.599703009262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45967.599703009262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45967.599703009262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45967.599703009262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45967.599703009262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45967.599703009262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45967.599703009262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45967.599703009262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45967.599703009262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45967.599703009262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45967.599703009262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45967.599703009262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45967.599703009262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45967.599703009262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45967.599703009262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45967.599703009262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45967.599703009262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45967.599703009262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45967.599703009262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45967.599703009262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45967.599703009262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45967.599703009262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45967.599703009262</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45967.599703009262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45967.599703009262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45967.599703009262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45967.599703009262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45967.599703009262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45967.599703009262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45967.599703009262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45967.599703009262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45967.599703009262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45967.599703009262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45967.599703009262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45967.599703009262</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45967.599703009262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45967.599703009262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45967.599703009262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45967.599703009262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45967.599703009262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45967.599703009262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45967.599703009262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45967.599703009262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45967.599703009262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45967.599703009262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45967.599703009262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45967.599703009262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45967.599703009262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45967.599703009262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45967.599703009262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45967.599703009262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45967.599703009262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45967.599703009262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45967.599703009262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45967.599703009262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45967.599703009262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45967.599703009262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45967.599703009262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45967.599703009262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45967.599703009262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45967.599703009262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45967.599703009262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45967.599703009262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45967.599703009262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45967.599703009262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45967.599703009262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45967.599703009262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45967.599703009262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45967.599703009262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45967.599703009262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45967.599703009262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45967.599703009262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45967.599703009262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45967.599703009262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45967.599703009262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45967.599703009262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45967.599703009262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45967.599703009262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45967.599703009262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45967.599703009262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45967.599703009262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45967.599703009262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45967.599703009262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45967.599703009262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45967.599703009262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45967.599703009262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45967.599703009262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45967.599703009262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45967.599703009262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45967.599703009262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45967.599703009262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45967.599703009262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45967.599703009262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45967.599703009262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45967.599703009262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45967.599703009262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45967.599703009262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45967.599703009262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45967.599703009262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45967.599703009262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45967.599703009262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45967.599703009262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45967.599703009262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45967.599703009262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45967.599703009262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45967.599703009262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45967.599703009262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45967.599703009262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45967.599703009262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45967.599703009262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45967.599703009262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45967.599703009262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45967.599703009262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45967.599703009262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45967.599703009262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45967.599703009262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45967.599703009262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45967.599703009262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45967.599703009262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45967.599703009262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45967.599703009262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45967.599703009262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45967.599703009262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45967.599703009262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45967.599703009262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45967.599703009262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45967.599703009262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45967.599703009262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45967.599703009262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45967.599703009262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45967.599703009262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45967.599703009262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45967.599703009262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45967.599703009262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45967.599703009262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45967.599703009262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45967.599703009262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45967.599703009262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45967.599703009262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45967.599703009262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45967.599703009262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45967.599703009262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45967.599703009262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45967.599703009262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45967.599703009262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45967.599703009262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45967.599703009262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45967.599703009262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45967.599703009262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45967.599703009262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45967.599703009262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45967.599703009262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45967.599703009262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45967.599703009262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45967.599703009262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45967.599703009262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45967.599703009262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45967.599703009262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45967.599703009262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45967.599703009262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45967.599703009262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45967.599703009262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45967.599703009262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45967.599703009262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45967.599703009262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45967.599703009262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45967.599703009262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45967.599703009262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45967.599703009262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45967.599703009262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45967.599703009262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45967.599703009262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45967.599703009262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45967.599703009262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45967.599703009262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45967.599703009262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45967.599703009262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45967.599703009262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45967.599703009262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45967.599703009262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45967.599703009262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45967.599703009262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45967.599703009262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45967.599703009262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45967.599703009262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45967.599703009262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45967.599703009262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45967.599703009262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45967.599703009262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45967.599703009262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45967.599703009262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45967.599703009262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45967.599703009262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45967.599703009262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45967.599703009262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45967.599703009262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45967.599703009262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45967.599703009262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45967.599703009262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45967.599703009262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45967.599703009262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45967.599703009262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45967.599703009262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45967.599703009262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45967.599703009262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45967.599703009262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45967.599703009262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45967.599703009262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45967.599703009262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45967.599703009262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45967.599703009262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45967.599703009262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45967.599703009262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45967.599703009262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45967.599703009262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45967.599703009262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45967.599703009262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45967.599703009262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45967.599703009262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45967.599703009262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45967.599703009262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45967.599703009262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45967.599703009262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45967.599703009262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45967.599703009262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45967.599703009262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45967.599703009262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45967.599703009262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45967.599703009262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45967.599703009262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45967.599703009262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45967.599703009262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45967.599703009262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45967.599703009262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45967.599703009262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45967.599703009262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45967.599703009262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45967.599703009262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45967.599703009262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45967.599703009262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45967.599703009262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45967.599703009262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45967.599703009262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45967.599703009262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45967.599703009262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45967.599703009262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45967.599703009262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45967.599703009262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45967.599703009262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45967.599703009262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45967.599703009262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45967.599703009262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45967.599703009262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45967.599703009262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45967.599703009262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45967.599703009262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45967.599703009262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45967.599703009262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45967.599703009262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45967.599703009262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45967.599703009262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45967.599703009262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45967.599703009262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45967.599703009262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45967.599703009262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45967.599703009262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45967.599703009262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45967.599703009262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45967.599703009262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45967.599703009262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45967.599703009262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45967.599703009262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45967.599703009262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45967.599703009262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45967.599703009262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45967.599703009262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45967.599703009262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45967.599703009262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45967.599703009262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45967.599703009262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45967.599703009262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45967.599703009262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45967.599703009262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45967.599703009262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45967.599703009262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45967.599703009262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45967.599703009262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45967.599703009262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45967.599703009262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45967.599703009262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45967.599703009262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45967.599703009262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45967.599703009262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45967.599703009262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45967.599703009262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45967.599703009262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45967.599703009262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45967.599703009262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45967.599703009262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45967.599703009262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45967.599703009262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45967.599703009262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45967.599703009262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45967.599703009262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45967.599703009262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45967.599703009262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45967.599703009262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45967.599703009262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45967.599703009262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45967.599703009262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45967.599703009262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45967.599703009262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45967.599703009262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45967.599703009262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45967.599703009262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45967.599703009262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45967.599703009262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45967.599703009262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45967.599703009262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45967.599703009262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45967.599703009262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45967.599703009262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45967.599703009262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45967.599703009262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45967.599703009262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45967.599703009262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45967.599703009262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45967.599703009262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45967.599703009262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45967.599703009262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45967.599703009262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45967.599703009262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45967.599703009262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45967.599703009262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45967.599703009262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45967.599703009262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45967.599703009262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45967.599703009262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45967.599703009262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45967.599703009262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45967.599703009262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45967.599703009262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45967.599703009262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45967.599703009262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45967.599703009262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45967.599703009262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45967.599703009262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45967.599703009262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45967.599703009262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45967.599703009262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45967.599703009262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45967.599703009262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45967.599703009262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45967.599703009262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45967.599703009262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45967.599703009262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45967.599703009262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45967.599703009262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45967.599703009262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45967.599703009262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45967.599703009262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45967.599703009262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45967.599703009262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45967.599703009262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45967.599703009262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45967.599703009262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45967.599703009262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45967.599703009262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45967.599703009262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45967.599703009262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45967.599703009262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45967.599703009262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45967.599703009262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45967.599703009262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45967.599703009262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45967.599703009262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45967.599703009262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45967.599703009262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45967.599703009262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45967.599703009262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45967.599703009262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45967.599703009262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45967.599703009262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45967.599703009262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45967.599703009262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45967.599703009262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45967.599703009262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45967.599703009262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45967.599703009262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45967.599703009262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45967.599703009262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45967.599703009262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45967.599703009262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45967.599703009262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45967.599703009262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45967.599703009262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45967.599703009262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45967.599703009262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45967.599703009262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45967.599703009262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45967.599703009262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45967.599703009262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45967.599703009262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45967.599703009262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45967.599703009262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45967.599703009262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45967.599703009262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45967.599703009262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45967.599703009262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45967.599703009262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45967.599703009262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45967.599703009262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45967.599703009262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45967.599703009262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45967.599703009262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45967.599703009262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45967.599703009262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45967.599703009262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45967.599703009262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45967.599703009262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45967.599703009262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45967.599703009262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45967.599703009262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45967.599703009262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45967.599703009262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45967.599703009262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45967.599703009262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45967.599703009262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45967.599703009262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45967.599703009262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45967.599703009262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45967.599703009262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45967.599703009262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45967.599703009262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45967.599703009262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45967.599703009262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45967.599703009262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45967.599703009262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45967.599703009262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45967.599703009262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45967.599703009262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45967.599703009262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45967.599703009262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45967.599703009262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45967.599703009262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45967.599703009262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45967.599703009262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45967.599703009262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45967.599703009262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45967.599703009262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45967.599703009262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45967.599703009262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45967.599703009262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45967.599703009262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45967.599703009262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45967.599703009262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45967.599703009262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45967.599703009262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45967.599703009262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45967.599703009262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45967.599703009262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45967.599703009262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45967.599703009262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45967.599703009262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45967.599703009262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45967.599703009262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45967.599703009262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45967.599703009262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45967.599703009262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45967.599703009262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45967.599703009262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45967.599703009262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45967.599703009262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45967.599703009262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45967.599703009262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45967.599703009262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45967.599703009262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45967.599703009262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45967.599703009262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45967.599703009262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45967.599703009262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45967.599703009262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45967.599703009262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45967.599703009262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45967.599703009262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45967.599703009262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45967.599703009262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45967.599703009262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45967.599703009262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45967.599703009262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45967.599703009262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45967.599703009262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45967.599703009262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45967.599703009262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45967.599703009262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45967.599703009262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45967.599703009262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45967.599703009262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45967.599703009262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45967.599703009262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45967.599703009262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45967.599703009262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45967.599703009262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45967.599703009262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45967.599703009262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45967.599703009262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45967.599703009262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45967.599703009262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45967.599703009262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45967.599703009262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45967.599703009262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45967.599703009262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45967.599703009262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45967.599703009262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45967.599703009262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45967.599703009262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45967.599703009262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45967.599703009262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45967.599703009262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45967.599703009262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45967.599703009262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45967.599703009262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45967.599703009262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45967.599703009262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45967.599703009262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45967.599703009262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45967.599703009262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45967.599703009262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45967.599703009262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45967.599703009262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45967.599703009262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45967.599703009262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45967.599703009262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45967.599703009262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45967.599703009262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45967.599703009262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45967.599703009262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45967.599703009262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45967.599703009262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45967.599703009262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45967.599703009262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45967.599703009262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45967.599703009262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45967.599703009262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45967.599703009262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45967.599703009262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45967.599703009262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45967.599703009262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45967.599703009262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45967.599703009262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45967.599703009262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45967.599703009262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45967.599703009262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45967.599703009262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45967.599703009262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45967.599703009262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45967.599703009262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45967.599703009262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45967.599703009262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45967.599703009262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45967.599703009262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45967.599703009262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45967.599703009262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45967.599703009262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45967.599703009262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45967.599703009262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45967.599703009262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45967.599703009262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45967.599703009262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45967.599703009262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45967.599703009262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45967.599703009262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45967.599703009262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45967.599703009262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45967.599703009262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45967.599703009262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45967.599703009262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45967.599703009262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45967.599703009262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45967.599703009262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45967.599703009262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45967.599703009262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45967.599703009262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45967.599703009262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45967.599703009262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45967.599703009262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45967.599703009262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45967.599703009262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45967.599703009262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45967.599703009262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45967.599703009262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45967.599703009262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45967.599703009262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45967.599703009262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45967.599703009262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45967.599703009262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45967.599703009262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45967.599703009262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45967.599703009262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45967.599703009262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45967.599703009262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45967.599703009262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45967.599703009262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45967.599703009262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45967.599703009262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45967.599703009262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45967.599703009262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45967.599703009262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45967.599703009262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45967.599703009262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45967.599703009262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45967.599703009262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45967.599703009262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45967.599703009262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45967.599703009262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45967.599703009262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45967.599703009262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45967.599703009262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45967.599703009262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45967.599703009262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45967.599703009262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45967.599703009262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45967.599703009262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45967.599703009262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45967.599703009262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45967.599703009262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45967.599703009262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45967.599703009262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45967.599703009262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45967.599703009262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45967.599703009262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45967.599703009262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45967.599703009262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45967.599703009262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45967.599703009262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45967.599703009262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45967.599703009262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45967.599703009262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45967.599703009262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45967.599703009262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45967.599703009262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45967.599703009262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45967.599703009262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45967.599703009262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45967.599703009262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45967.599703009262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45967.599703009262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45967.599703009262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45967.599703009262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45967.599703009262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45967.599703009262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45967.599703009262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45967.599703009262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45967.599703009262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45967.599703009262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45967.599703009262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45967.599703009262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45967.599703009262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45967.599703009262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45967.599703009262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45967.599703009262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45967.599703009262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45967.599703009262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45967.599703009262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45967.599703009262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45967.599703009262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45967.599703009262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45967.599703009262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45967.599703009262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45967.599703009262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45967.599703009262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45967.599703009262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45967.599703009262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45967.599703009262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45967.599703009262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45967.599703009262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45967.599703009262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45967.599703009262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45967.599703009262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45967.599703009262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45967.599703009262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45967.599703009262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45967.599703009262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45967.599703009262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45967.599703009262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45967.599703009262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45967.599703009262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45967.599703009262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45967.599703009262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45967.599703009262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45967.599703009262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45967.599703009262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45967.599703009262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45967.599703009262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45967.599703009262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45967.599703009262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45967.599703009262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45967.599703009262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45967.599703009262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45967.599703009262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45967.599703009262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45967.599703009262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45967.599703009262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45967.599703009262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45967.599703009262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45967.599703009262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45967.599703009262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45967.599703009262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45967.599703009262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45967.599703009262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45967.599703009262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45967.599703009262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45967.599703009262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45967.599703009262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45967.599703009262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45967.599703009262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45967.599703009262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45967.599703009262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45967.599703009262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45967.599703009262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45967.599703009262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45967.599703009262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45967.599703009262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45967.599703009262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45967.599703009262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45967.599703009262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45967.599703009262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45967.599703009262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45967.599703009262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45967.599703009262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45967.599703009262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45967.599703009262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45967.599703009262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45967.599703009262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45967.599703009262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45967.599703009262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45967.599703009262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45967.599703009262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45967.599703009262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45967.599703009262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45967.599703009262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45967.599703009262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45967.599703009262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45967.599703009262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45967.599703009262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45967.599703009262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45967.599703009262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45967.599703009262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45967.599703009262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45967.599703009262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45967.599703009262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45967.599703009262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45967.599703009262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45967.599703009262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45967.599703009262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45967.599703009262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45967.599703009262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45967.599703009262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45967.599703009262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45967.599703009262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45967.599703009262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45967.599703009262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45967.599703009262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45967.599703009262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45967.599703009262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45967.599703009262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45967.599703009262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45967.599703009262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45967.599703009262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45967.599703009262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45967.599703009262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45967.599703009262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45967.599703009262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45967.599703009262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45967.599703009262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45967.599703009262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45967.599703009262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45967.599703009262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45967.599703009262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45967.599703009262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45967.599703009262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45967.599703009262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45967.599703009262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45967.599703009262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45967.599703009262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45967.599703009262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45967.599703009262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45967.599703009262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45967.599703009262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45967.599703009262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45967.599703009262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45967.599703009262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45967.599703009262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45967.599703009262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45967.599703009262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45967.599703009262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45967.599703009262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45967.599703009262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45967.599703009262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45967.599703009262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45967.599703009262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45967.599703009262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45967.599703009262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45967.599703009262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45967.599703009262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45967.599703009262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45967.599703009262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45967.599703009262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45967.599703009262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45967.599703009262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45967.599703009262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45967.599703009262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45967.599703009262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45967.599703009262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45967.599703009262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45967.599703009262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45967.599703009262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45967.599703009262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45967.599703009262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45967.599703009262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45967.599703009262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45967.599703009262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45967.599703009262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45967.599703009262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45967.599703009262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45967.599703009262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45967.599703009262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45967.599703009262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45967.599703009262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45967.599703009262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45967.599703009262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45967.599703009262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45967.599703009262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45967.599703009262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45967.599703009262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45967.599703009262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45967.599703009262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45967.599703009262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45967.599703009262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45967.599703009262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45967.599703009262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45967.599703009262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45967.599703009262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45967.599703009262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45967.599703009262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45967.599703009262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45967.599703009262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45967.599703009262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45967.599703009262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45967.599703009262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45967.599703009262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45967.599703009262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45967.599703009262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45967.599703009262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45967.599703009262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45967.599703009262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45967.599703009262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45967.599703009262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45967.599703009262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45967.599703009262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45967.599703009262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45967.599703009262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45967.599703009262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45967.599703009262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45967.599703009262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45967.599703009262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45967.599703009262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45967.599703009262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45967.599703009262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45967.599703009262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45967.599703009262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45967.599703009262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45967.599703009262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45967.599703009262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45967.599703009262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45967.599703009262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45967.599703009262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45967.599703009262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45967.599703009262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45967.599703009262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45967.599703009262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45967.599703009262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45967.599703009262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45967.599703009262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45967.599703009262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45967.599703009262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45967.599703009262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45967.599703009262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45967.599703009262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45967.599703009262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45967.599703009262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45967.599703009262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45967.599703009262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45967.599703009262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45967.599703009262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45967.599703009262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45967.599703009262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45967.599703009262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45967.599703009262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45967.599703009262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45967.599703009262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45967.599703009262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45967.599703009262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45967.599703009262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45967.599703009262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45967.599703009262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45967.599703009262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45967.599703009262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45967.599703009262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45967.599703009262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45967.599703009262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45967.599703009262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45967.599703009262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45967.599703009262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45967.599703009262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45967.599703009262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45967.599703009262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45967.599703009262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45967.599703009262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45967.599703009262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45967.599703009262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45967.599703009262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45967.599703009262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45967.599703009262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45967.599703009262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45967.599703009262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45967.599703009262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45967.599703009262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45967.599703009262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45967.599703009262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45967.599703009262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45967.599703009262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45967.599703009262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45967.599703009262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45967.599703009262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45967.599703009262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45967.599703009262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45967.599703009262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45967.599703009262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45967.599703009262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45967.599703009262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45967.599703009262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45967.599703009262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45967.599703009262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45967.599703009262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45967.599703009262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45967.599703009262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45967.599703009262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45967.599703009262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45967.599703009262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45967.599703009262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45967.599703009262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45967.599703009262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45967.599703009262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45967.599703009262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45967.599703009262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45967.599703009262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45967.599703009262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45967.599703009262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45967.599703009262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45967.599703009262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45967.599703009262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45967.599703009262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45967.599703009262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45967.599703009262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45967.599703009262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45967.599703009262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45967.599703009262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45967.599703009262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45967.599703009262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45967.599703009262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45967.599703009262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45967.599703009262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45967.599703009262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45967.599703009262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45967.599703009262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45967.599703009262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45967.599703009262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45967.599703009262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45967.599703009262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45967.599703009262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45967.599703009262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45967.599703009262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45967.599703009262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45967.599703009262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45967.599703009262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45967.599703009262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45967.599703009262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45967.599703009262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45967.599703009262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45967.599703009262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45967.599703009262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45967.599703009262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45967.599703009262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45967.599703009262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45967.599703009262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45967.599703009262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45967.599703009262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45967.599703009262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45967.599703009262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45967.599703009262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45967.599703009262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45967.599703009262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45967.599703009262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45967.599703009262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45967.599703009262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45967.599703009262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45967.599703009262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45967.599703009262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45967.599703009262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45967.599703009262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45967.599703009262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45967.599703009262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45967.599703009262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45967.599703009262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45967.599703009262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45967.599703009262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45967.599703009262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45967.599703009262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45967.599703009262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45967.599703009262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45967.599703009262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45967.599703009262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45967.599703009262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45967.599703009262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45967.599703009262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45967.599703009262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45967.599703009262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45967.599703009262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45967.599703009262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45967.599703009262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45967.599703009262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45967.599703009262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45967.599703009262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45967.599703009262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45967.599703009262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45967.599703009262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45967.599703009262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45967.599703009262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45967.599703009262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45967.599703009262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45967.599703009262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45967.599703009262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45967.599703009262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45967.599703009262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45967.599703009262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45967.599703009262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45967.599703009262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45967.599703009262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45967.599703009262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45967.599703009262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45967.599703009262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45967.599703009262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45967.599703009262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45967.599703009262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45967.599703009262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45967.599703009262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45967.599703009262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45967.599703009262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45967.599703009262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45967.599703009262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45967.599703009262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45967.599703009262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45967.599703009262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45967.599703009262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45967.599703009262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45967.599703009262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45967.599703009262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45967.599703009262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45967.599703009262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45967.599703009262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45967.599703009262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45967.599703009262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45967.599703009262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45967.599703009262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45967.599703009262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45967.599703009262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45967.599703009262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45967.599703009262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45967.599703009262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45967.599703009262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45967.599703009262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45967.599703009262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45967.599703009262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45967.599703009262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45967.599703009262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F15" sqref="F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264.11898541666596</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4</v>
      </c>
      <c r="D3" s="92" t="s">
        <v>36675</v>
      </c>
      <c r="E3" s="95" t="s">
        <v>39021</v>
      </c>
      <c r="F3" s="112">
        <v>45967.395231481481</v>
      </c>
      <c r="G3" s="113">
        <f ca="1">IFERROR(NOW()-F3,"")</f>
        <v>0.20447152778069722</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0.11796689814946149</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1</v>
      </c>
      <c r="D5" s="92" t="s">
        <v>35241</v>
      </c>
      <c r="E5" s="95" t="s">
        <v>39021</v>
      </c>
      <c r="F5" s="112"/>
      <c r="G5" s="113">
        <f ca="1">IFERROR(NOW()-F5,"")</f>
        <v>45967.599703009262</v>
      </c>
      <c r="H5" s="112">
        <v>45967.486990740741</v>
      </c>
      <c r="I5" s="108" t="str">
        <f>IFERROR(VLOOKUP(D5,DB!A:F,6,0),"")</f>
        <v>Generator-SG</v>
      </c>
      <c r="J5" s="108" t="str">
        <f>IFERROR(VLOOKUP(D5,DB!A:G,7,0),"")</f>
        <v>Dead</v>
      </c>
      <c r="K5" s="114" t="s">
        <v>39117</v>
      </c>
      <c r="L5" s="110" t="str">
        <f>IFERROR(VLOOKUP(D5,DB!A:I,9,0),"")</f>
        <v>Latis</v>
      </c>
    </row>
    <row r="6" spans="1:16" ht="27.75" customHeight="1">
      <c r="A6" s="108" t="s">
        <v>39116</v>
      </c>
      <c r="B6" s="108" t="str">
        <f>IFERROR(VLOOKUP(D6,DB!A:K,11,0),"")</f>
        <v>R4</v>
      </c>
      <c r="C6" s="109">
        <v>1</v>
      </c>
      <c r="D6" s="92" t="s">
        <v>37911</v>
      </c>
      <c r="E6" s="95" t="s">
        <v>39021</v>
      </c>
      <c r="F6" s="112"/>
      <c r="G6" s="113">
        <f ca="1">IFERROR(NOW()-F6,"")</f>
        <v>45967.599703009262</v>
      </c>
      <c r="H6" s="112">
        <v>45967.452453703707</v>
      </c>
      <c r="I6" s="108" t="str">
        <f>IFERROR(VLOOKUP(D6,DB!A:F,6,0),"")</f>
        <v>SCECO</v>
      </c>
      <c r="J6" s="108" t="str">
        <f>IFERROR(VLOOKUP(D6,DB!A:G,7,0),"")</f>
        <v>Good</v>
      </c>
      <c r="K6" s="114" t="s">
        <v>39118</v>
      </c>
      <c r="L6" s="110" t="str">
        <f>IFERROR(VLOOKUP(D6,DB!A:I,9,0),"")</f>
        <v>Latis</v>
      </c>
    </row>
    <row r="7" spans="1:16" ht="15" customHeight="1">
      <c r="A7" s="108" t="s">
        <v>39119</v>
      </c>
      <c r="B7" s="108" t="str">
        <f>IFERROR(VLOOKUP(D7,DB!A:K,11,0),"")</f>
        <v>R4</v>
      </c>
      <c r="C7" s="109">
        <v>1</v>
      </c>
      <c r="D7" s="92" t="s">
        <v>36681</v>
      </c>
      <c r="E7" s="95" t="s">
        <v>39021</v>
      </c>
      <c r="F7" s="112">
        <v>45967.581562500003</v>
      </c>
      <c r="G7" s="113">
        <f ca="1">IFERROR(NOW()-F7,"")</f>
        <v>1.8140509258955717E-2</v>
      </c>
      <c r="H7" s="112">
        <v>45967.572534722225</v>
      </c>
      <c r="I7" s="108" t="str">
        <f>IFERROR(VLOOKUP(D7,DB!A:F,6,0),"")</f>
        <v>SCECO</v>
      </c>
      <c r="J7" s="108" t="str">
        <f>IFERROR(VLOOKUP(D7,DB!A:G,7,0),"")</f>
        <v>In progress</v>
      </c>
      <c r="K7" s="114" t="s">
        <v>39120</v>
      </c>
      <c r="L7" s="110" t="str">
        <f>IFERROR(VLOOKUP(D7,DB!A:I,9,0),"")</f>
        <v>Latis</v>
      </c>
    </row>
    <row r="8" spans="1:16" ht="15" customHeight="1">
      <c r="A8" s="108" t="s">
        <v>39121</v>
      </c>
      <c r="B8" s="108" t="str">
        <f>IFERROR(VLOOKUP(D8,DB!A:K,11,0),"")</f>
        <v>R4</v>
      </c>
      <c r="C8" s="109">
        <v>2</v>
      </c>
      <c r="D8" s="92" t="s">
        <v>37323</v>
      </c>
      <c r="E8" s="95" t="s">
        <v>39021</v>
      </c>
      <c r="F8" s="112">
        <v>45967.59003472222</v>
      </c>
      <c r="G8" s="113">
        <f t="shared" ref="G8:G9" ca="1" si="0">IFERROR(NOW()-F8,"")</f>
        <v>9.6682870425865985E-3</v>
      </c>
      <c r="H8" s="112">
        <v>45967.579270833332</v>
      </c>
      <c r="I8" s="108" t="str">
        <f>IFERROR(VLOOKUP(D8,DB!A:F,6,0),"")</f>
        <v>SCECO</v>
      </c>
      <c r="J8" s="108" t="str">
        <f>IFERROR(VLOOKUP(D8,DB!A:G,7,0),"")</f>
        <v>Dead</v>
      </c>
      <c r="K8" s="114" t="s">
        <v>39120</v>
      </c>
      <c r="L8" s="110" t="str">
        <f>IFERROR(VLOOKUP(D8,DB!A:I,9,0),"")</f>
        <v>Latis</v>
      </c>
    </row>
    <row r="9" spans="1:16" ht="15" customHeight="1">
      <c r="A9" s="108"/>
      <c r="B9" s="108" t="str">
        <f>IFERROR(VLOOKUP(D9,DB!A:K,11,0),"")</f>
        <v/>
      </c>
      <c r="C9" s="109"/>
      <c r="D9" s="92"/>
      <c r="E9" s="95"/>
      <c r="F9" s="112"/>
      <c r="G9" s="113">
        <f t="shared" ca="1" si="0"/>
        <v>45967.599703009262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45967.599703009262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45967.599703009262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45967.599703009262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45967.599703009262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45967.599703009262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45967.599703009262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45967.599703009262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45967.599703009262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45967.599703009262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45967.599703009262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45967.599703009262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45967.599703009262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45967.599703009262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45967.599703009262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45967.599703009262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45967.599703009262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45967.599703009262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45967.599703009262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45967.599703009262</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45967.599703009262</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75.767642824073846</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39100</v>
      </c>
      <c r="F3" s="38">
        <v>45926.188877314817</v>
      </c>
      <c r="G3" s="130">
        <f t="shared" ref="G3" ca="1" si="0">IFERROR(NOW()-F3,"")</f>
        <v>41.410825694445521</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39100</v>
      </c>
      <c r="F4" s="139">
        <v>45948.661111111112</v>
      </c>
      <c r="G4" s="140">
        <f ca="1">IFERROR(NOW()-F4,"")</f>
        <v>18.938591898149753</v>
      </c>
      <c r="H4" s="139">
        <v>45948.661111111112</v>
      </c>
      <c r="I4" s="138" t="str">
        <f>IFERROR(VLOOKUP(D4,DB!A:F,6,0),"")</f>
        <v>SCECO</v>
      </c>
      <c r="J4" s="138" t="str">
        <f>IFERROR(VLOOKUP(D4,DB!A:G,7,0),"")</f>
        <v>Dead</v>
      </c>
      <c r="K4" s="138" t="s">
        <v>39127</v>
      </c>
      <c r="L4" s="138" t="str">
        <f>IFERROR(VLOOKUP(D4,DB!A:I,9,0),"")</f>
        <v>Latis</v>
      </c>
    </row>
    <row r="5" spans="1:13" ht="15">
      <c r="A5" s="138"/>
      <c r="B5" s="138" t="str">
        <f>IFERROR(VLOOKUP(D5,DB!A:K,11,0),"")</f>
        <v/>
      </c>
      <c r="C5" s="138"/>
      <c r="D5" s="138"/>
      <c r="E5" s="138"/>
      <c r="F5" s="139"/>
      <c r="G5" s="140">
        <f ca="1">IFERROR(NOW()-F5,"")</f>
        <v>45967.599703009262</v>
      </c>
      <c r="H5" s="139"/>
      <c r="I5" s="138" t="str">
        <f>IFERROR(VLOOKUP(D5,DB!A:F,6,0),"")</f>
        <v/>
      </c>
      <c r="J5" s="138" t="str">
        <f>IFERROR(VLOOKUP(D5,DB!A:G,7,0),"")</f>
        <v/>
      </c>
      <c r="K5" s="138"/>
      <c r="L5" s="138" t="str">
        <f>IFERROR(VLOOKUP(D5,DB!A:I,9,0),"")</f>
        <v/>
      </c>
    </row>
    <row r="6" spans="1:13" ht="15">
      <c r="A6" s="138"/>
      <c r="B6" s="138" t="str">
        <f>IFERROR(VLOOKUP(D6,DB!A:K,11,0),"")</f>
        <v/>
      </c>
      <c r="C6" s="138"/>
      <c r="D6" s="138"/>
      <c r="E6" s="138"/>
      <c r="F6" s="139"/>
      <c r="G6" s="140">
        <f ca="1">IFERROR(NOW()-F6,"")</f>
        <v>45967.599703009262</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45967.599703009262</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45967.599703009262</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45967.599703009262</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45967.599703009262</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45967.599703009262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45967.599703009262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45967.599703009262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45967.599703009262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45967.599703009262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45967.599703009262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45967.599703009262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45967.599703009262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45967.599703009262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45967.599703009262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45967.599703009262</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45967.599703009262</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45967.599703009262</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45967.599703009262</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45967.599703009262</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45967.599703009262</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45967.599703009262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45967.599703009262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45967.599703009262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45967.599703009262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45967.599703009262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45967.599703009262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45967.599703009262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45967.599703009262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45967.599703009262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45967.599703009262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45967.599703009262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45967.599703009262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45967.599703009262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45967.599703009262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45967.599703009262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45967.599703009262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45967.599703009262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45967.599703009262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45967.599703009262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45967.599703009262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45967.599703009262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45967.599703009262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45967.599703009262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45967.599703009262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45967.599703009262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45967.599703009262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45967.599703009262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45967.599703009262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45967.599703009262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45967.599703009262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45967.599703009262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45967.599703009262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45967.599703009262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45967.599703009262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45967.599703009262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45967.599703009262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45967.599703009262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45967.599703009262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45967.599703009262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45967.599703009262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45967.599703009262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45967.599703009262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45967.599703009262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45967.599703009262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45967.599703009262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45967.599703009262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45967.599703009262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45967.599703009262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45967.599703009262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45967.599703009262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45967.599703009262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45967.599703009262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45967.599703009262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45967.599703009262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45967.599703009262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45967.599703009262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45967.599703009262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45967.599703009262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45967.599703009262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45967.599703009262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45967.599703009262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45967.599703009262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45967.599703009262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45967.599703009262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45967.599703009262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45967.599703009262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45967.599703009262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45967.599703009262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45967.599703009262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45967.599703009262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45967.599703009262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45967.599703009262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45967.599703009262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45967.599703009262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45967.599703009262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45967.599703009262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45967.599703009262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45967.599703009262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45967.599703009262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45967.599703009262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45967.599703009262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45967.599703009262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45967.599703009262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45967.599703009262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45967.599703009262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45967.599703009262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45967.599703009262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45967.599703009262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45967.599703009262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45967.599703009262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45967.599703009262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45967.599703009262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45967.599703009262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45967.599703009262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45967.599703009262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45967.599703009262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45967.599703009262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45967.599703009262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45967.599703009262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45967.599703009262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45967.599703009262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45967.599703009262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45967.599703009262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45967.599703009262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45967.599703009262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45967.599703009262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45967.599703009262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45967.599703009262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45967.599703009262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45967.599703009262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45967.599703009262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45967.599703009262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45967.599703009262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45967.599703009262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45967.599703009262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45967.599703009262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45967.599703009262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45967.599703009262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45967.599703009262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45967.599703009262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45967.599703009262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45967.599703009262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45967.599703009262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45967.599703009262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45967.599703009262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45967.599703009262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45967.599703009262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45967.599703009262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45967.599703009262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45967.599703009262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45967.599703009262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45967.599703009262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45967.599703009262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45967.599703009262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45967.599703009262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45967.599703009262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45967.599703009262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45967.599703009262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45967.599703009262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45967.599703009262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45967.599703009262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45967.599703009262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45967.599703009262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45967.599703009262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45967.599703009262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45967.599703009262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45967.599703009262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45967.599703009262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45967.599703009262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45967.599703009262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45967.599703009262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45967.599703009262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45967.599703009262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45967.599703009262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45967.599703009262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45967.599703009262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45967.599703009262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45967.599703009262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45967.599703009262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45967.599703009262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45967.599703009262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45967.599703009262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45967.599703009262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45967.599703009262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45967.599703009262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45967.599703009262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45967.599703009262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45967.599703009262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45967.599703009262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45967.599703009262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45967.599703009262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45967.599703009262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45967.599703009262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45967.599703009262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45967.599703009262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45967.599703009262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45967.599703009262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45967.599703009262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45967.599703009262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45967.599703009262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45967.599703009262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45967.599703009262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45967.599703009262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45967.599703009262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45967.599703009262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45967.599703009262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45967.599703009262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45967.599703009262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45967.599703009262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45967.599703009262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45967.599703009262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45967.599703009262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45967.599703009262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45967.599703009262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45967.599703009262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45967.599703009262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45967.599703009262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45967.599703009262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45967.599703009262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45967.599703009262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45967.599703009262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45967.599703009262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45967.599703009262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45967.599703009262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45967.599703009262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45967.599703009262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45967.599703009262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45967.599703009262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45967.599703009262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45967.599703009262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45967.599703009262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45967.599703009262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45967.599703009262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45967.599703009262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45967.599703009262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45967.599703009262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45967.599703009262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45967.599703009262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45967.599703009262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45967.599703009262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45967.599703009262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45967.599703009262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45967.599703009262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45967.599703009262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45967.599703009262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45967.599703009262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45967.599703009262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45967.599703009262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45967.599703009262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45967.599703009262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45967.599703009262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45967.599703009262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45967.599703009262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45967.599703009262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45967.599703009262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45967.599703009262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45967.599703009262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45967.599703009262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45967.599703009262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45967.599703009262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45967.599703009262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45967.599703009262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45967.599703009262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45967.599703009262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45967.599703009262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45967.599703009262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45967.599703009262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45967.599703009262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45967.599703009262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45967.599703009262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45967.599703009262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45967.599703009262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45967.599703009262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45967.599703009262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45967.599703009262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45967.599703009262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45967.599703009262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45967.599703009262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45967.599703009262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45967.599703009262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45967.599703009262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45967.599703009262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45967.599703009262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45967.599703009262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45967.599703009262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45967.599703009262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45967.599703009262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45967.599703009262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45967.599703009262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45967.599703009262</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45967.599703009262</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45967.599703009262</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45967.599703009262</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45967.599703009262</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45967.599703009262</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45967.599703009262</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45967.599703009262</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45967.599703009262</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45967.599703009262</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45967.599703009262</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45967.599703009262</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45967.599703009262</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45967.599703009262</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45967.599703009262</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45967.599703009262</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45967.599703009262</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45967.599703009262</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45967.599703009262</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45967.599703009262</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45967.599703009262</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45967.599703009262</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45967.599703009262</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45967.599703009262</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45967.599703009262</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45967.599703009262</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45967.599703009262</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45967.599703009262</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45967.599703009262</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45967.599703009262</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45967.599703009262</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45967.599703009262</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45967.599703009262</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45967.599703009262</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45967.599703009262</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45967.599703009262</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