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282" documentId="120_S{2AC9BD13-BADA-5192-A53E-5A8FF88502F6}" xr6:coauthVersionLast="47" xr6:coauthVersionMax="47" xr10:uidLastSave="{B50E7F3C-8313-434E-8F19-8CF284F67FF2}"/>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B2" i="9"/>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19" i="1"/>
  <c r="G19" i="1"/>
  <c r="I19" i="1"/>
  <c r="J19" i="1"/>
  <c r="L19" i="1"/>
  <c r="B20" i="1"/>
  <c r="G20" i="1"/>
  <c r="I20" i="1"/>
  <c r="J20" i="1"/>
  <c r="L20" i="1"/>
  <c r="B21" i="1"/>
  <c r="G21" i="1"/>
  <c r="I21" i="1"/>
  <c r="J21" i="1"/>
  <c r="L21" i="1"/>
  <c r="G2" i="1"/>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G2" i="5"/>
  <c r="L3" i="1"/>
  <c r="L4" i="1"/>
  <c r="L5" i="1"/>
  <c r="L6" i="1"/>
  <c r="L7" i="1"/>
  <c r="L8" i="1"/>
  <c r="L9" i="1"/>
  <c r="L10" i="1"/>
  <c r="L11" i="1"/>
  <c r="L12" i="1"/>
  <c r="L13" i="1"/>
  <c r="L14" i="1"/>
  <c r="L15" i="1"/>
  <c r="L16" i="1"/>
  <c r="L17" i="1"/>
  <c r="L18" i="1"/>
  <c r="J3" i="1"/>
  <c r="J4" i="1"/>
  <c r="J5" i="1"/>
  <c r="J6" i="1"/>
  <c r="J7" i="1"/>
  <c r="J8" i="1"/>
  <c r="J9" i="1"/>
  <c r="J10" i="1"/>
  <c r="J11" i="1"/>
  <c r="J12" i="1"/>
  <c r="J13" i="1"/>
  <c r="J14" i="1"/>
  <c r="J15" i="1"/>
  <c r="J16" i="1"/>
  <c r="J17" i="1"/>
  <c r="J18" i="1"/>
  <c r="I3" i="1"/>
  <c r="I4" i="1"/>
  <c r="I5" i="1"/>
  <c r="I6" i="1"/>
  <c r="I7" i="1"/>
  <c r="I8" i="1"/>
  <c r="I9" i="1"/>
  <c r="I10" i="1"/>
  <c r="I11" i="1"/>
  <c r="I12" i="1"/>
  <c r="I13" i="1"/>
  <c r="I14" i="1"/>
  <c r="I15" i="1"/>
  <c r="I16" i="1"/>
  <c r="I17" i="1"/>
  <c r="I18" i="1"/>
  <c r="G3" i="1"/>
  <c r="G4" i="1"/>
  <c r="G5" i="1"/>
  <c r="G6" i="1"/>
  <c r="G7" i="1"/>
  <c r="G8" i="1"/>
  <c r="G9" i="1"/>
  <c r="G10" i="1"/>
  <c r="G11" i="1"/>
  <c r="G12" i="1"/>
  <c r="G13" i="1"/>
  <c r="G14" i="1"/>
  <c r="G15" i="1"/>
  <c r="G16" i="1"/>
  <c r="G17" i="1"/>
  <c r="G18" i="1"/>
  <c r="B3" i="1"/>
  <c r="B4" i="1"/>
  <c r="B5" i="1"/>
  <c r="B6" i="1"/>
  <c r="B7" i="1"/>
  <c r="B8" i="1"/>
  <c r="B9" i="1"/>
  <c r="B10" i="1"/>
  <c r="B11" i="1"/>
  <c r="B12" i="1"/>
  <c r="B13" i="1"/>
  <c r="B14" i="1"/>
  <c r="B15" i="1"/>
  <c r="B16" i="1"/>
  <c r="B17" i="1"/>
  <c r="B18"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alcChain>
</file>

<file path=xl/sharedStrings.xml><?xml version="1.0" encoding="utf-8"?>
<sst xmlns="http://schemas.openxmlformats.org/spreadsheetml/2006/main" count="180286" uniqueCount="39127">
  <si>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</si>
  <si>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</si>
  <si>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</si>
  <si>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</si>
  <si>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</si>
  <si>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</si>
  <si>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</si>
  <si>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</si>
  <si>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</si>
  <si>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</si>
  <si>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</si>
  <si>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</si>
  <si>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</si>
  <si>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</si>
  <si>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</si>
  <si>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</si>
  <si>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</si>
  <si>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</si>
  <si>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</si>
  <si>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</si>
  <si>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</si>
  <si>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</si>
  <si>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</si>
  <si>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</si>
  <si>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</si>
  <si>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</si>
  <si>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</si>
  <si>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</si>
  <si>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</si>
  <si>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</si>
  <si>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</si>
  <si>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</si>
  <si>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</si>
  <si>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</si>
  <si>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</si>
  <si>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</si>
  <si>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</si>
  <si>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</si>
  <si>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</si>
  <si>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</si>
  <si>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</si>
  <si>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</si>
  <si>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</si>
  <si>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</si>
  <si>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</si>
  <si>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</si>
  <si>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</si>
  <si>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</si>
  <si>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</si>
  <si>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</si>
  <si>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</si>
  <si>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</si>
  <si>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</si>
  <si>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</si>
  <si>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</si>
  <si>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</si>
  <si>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</si>
  <si>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</si>
  <si>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</si>
  <si>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</si>
  <si>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</si>
  <si>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</si>
  <si>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</si>
  <si>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</si>
  <si>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</si>
  <si>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</si>
  <si>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</si>
  <si>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</si>
  <si>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</si>
  <si>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</si>
  <si>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</si>
  <si>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</si>
  <si>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</si>
  <si>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</si>
  <si>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</si>
  <si>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</si>
  <si>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</si>
  <si>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</si>
  <si>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</si>
  <si>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</si>
  <si>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</si>
  <si>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</si>
  <si>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</si>
  <si>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</si>
  <si>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</si>
  <si>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</si>
  <si>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</si>
  <si>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</si>
  <si>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</si>
  <si>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</si>
  <si>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</si>
  <si>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</si>
  <si>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</si>
  <si>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</si>
  <si>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</si>
  <si>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</si>
  <si>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</si>
  <si>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</si>
  <si>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</si>
  <si>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</si>
  <si>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</si>
  <si>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</si>
  <si>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</si>
  <si>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</si>
  <si>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</si>
  <si>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</si>
  <si>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</si>
  <si>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</si>
  <si>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</si>
  <si>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</si>
  <si>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</si>
  <si>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</si>
  <si>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</si>
  <si>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</si>
  <si>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</si>
  <si>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</si>
  <si>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</si>
  <si>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</si>
  <si>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</si>
  <si>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</si>
  <si>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</si>
  <si>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</si>
  <si>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</si>
  <si>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</si>
  <si>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</si>
  <si>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</si>
  <si>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</si>
  <si>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</si>
  <si>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</si>
  <si>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</si>
  <si>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</si>
  <si>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</si>
  <si>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</si>
  <si>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</si>
  <si>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</si>
  <si>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</si>
  <si>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</si>
  <si>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</si>
  <si>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</si>
  <si>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</si>
  <si>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</si>
  <si>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</si>
  <si>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</si>
  <si>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</si>
  <si>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</si>
  <si>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</si>
  <si>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</si>
  <si>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</si>
  <si>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</si>
  <si>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</si>
  <si>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</si>
  <si>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</si>
  <si>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</si>
  <si>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</si>
  <si>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</si>
  <si>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</si>
  <si>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</si>
  <si>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</si>
  <si>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</si>
  <si>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</si>
  <si>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</si>
  <si>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</si>
  <si>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</si>
  <si>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</si>
  <si>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</si>
  <si>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</si>
  <si>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</si>
  <si>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</si>
  <si>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</si>
  <si>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</si>
  <si>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</si>
  <si>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</si>
  <si>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</si>
  <si>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</si>
  <si>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</si>
  <si>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</si>
  <si>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</si>
  <si>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</si>
  <si>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</si>
  <si>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</si>
  <si>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</si>
  <si>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</si>
  <si>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</si>
  <si>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</si>
  <si>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</si>
  <si>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</si>
  <si>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</si>
  <si>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</si>
  <si>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</si>
  <si>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</si>
  <si>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</si>
  <si>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</si>
  <si>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</si>
  <si>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</si>
  <si>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</si>
  <si>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</si>
  <si>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</si>
  <si>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</si>
  <si>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</si>
  <si>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</si>
  <si>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</si>
  <si>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</si>
  <si>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</si>
  <si>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</si>
  <si>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</si>
  <si>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</si>
  <si>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</si>
  <si>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</si>
  <si>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</si>
  <si>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</si>
  <si>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</si>
  <si>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</si>
  <si>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</si>
  <si>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</si>
  <si>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</si>
  <si>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</si>
  <si>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</si>
  <si>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</si>
  <si>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</si>
  <si>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</si>
  <si>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</si>
  <si>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</si>
  <si>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</si>
  <si>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</si>
  <si>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</si>
  <si>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</si>
  <si>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</si>
  <si>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</si>
  <si>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</si>
  <si>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</si>
  <si>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</si>
  <si>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</si>
  <si>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</si>
  <si>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</si>
  <si>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</si>
  <si>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</si>
  <si>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</si>
  <si>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</si>
  <si>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</si>
  <si>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</si>
  <si>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</si>
  <si>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</si>
  <si>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</si>
  <si>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</si>
  <si>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</si>
  <si>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</si>
  <si>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</si>
  <si>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</si>
  <si>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</si>
  <si>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</si>
  <si>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</si>
  <si>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</si>
  <si>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</si>
  <si>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</si>
  <si>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</si>
  <si>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</si>
  <si>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</si>
  <si>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</si>
  <si>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</si>
  <si>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</si>
  <si>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</si>
  <si>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</si>
  <si>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</si>
  <si>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</si>
  <si>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</si>
  <si>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</si>
  <si>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</si>
  <si>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</si>
  <si>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</si>
  <si>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</si>
  <si>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</si>
  <si>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</si>
  <si>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</si>
  <si>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</si>
  <si>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</si>
  <si>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</si>
  <si>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</si>
  <si>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</si>
  <si>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</si>
  <si>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</si>
  <si>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</si>
  <si>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</si>
  <si>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</si>
  <si>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</si>
  <si>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</si>
  <si>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</si>
  <si>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</si>
  <si>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</si>
  <si>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</si>
  <si>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</si>
  <si>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</si>
  <si>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</si>
  <si>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</si>
  <si>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</si>
  <si>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</si>
  <si>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</si>
  <si>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</si>
  <si>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</si>
  <si>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</si>
  <si>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</si>
  <si>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</si>
  <si>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</si>
  <si>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</si>
  <si>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</si>
  <si>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</si>
  <si>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</si>
  <si>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</si>
  <si>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</si>
  <si>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</si>
  <si>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</si>
  <si>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</si>
  <si>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</si>
  <si>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</si>
  <si>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</si>
  <si>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</si>
  <si>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</si>
  <si>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</si>
  <si>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</si>
  <si>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</si>
  <si>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</si>
  <si>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</si>
  <si>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</si>
  <si>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</si>
  <si>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</si>
  <si>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</si>
  <si>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</si>
  <si>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</si>
  <si>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</si>
  <si>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</si>
  <si>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</si>
  <si>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</si>
  <si>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</si>
  <si>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</si>
  <si>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</si>
  <si>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</si>
  <si>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</si>
  <si>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</si>
  <si>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</si>
  <si>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</si>
  <si>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</si>
  <si>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</si>
  <si>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</si>
  <si>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</si>
  <si>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</si>
  <si>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</si>
  <si>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</si>
  <si>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</si>
  <si>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</si>
  <si>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</si>
  <si>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</si>
  <si>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</si>
  <si>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</si>
  <si>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</si>
  <si>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</si>
  <si>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</si>
  <si>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</si>
  <si>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</si>
  <si>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</si>
  <si>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</si>
  <si>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</si>
  <si>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</si>
  <si>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</si>
  <si>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</si>
  <si>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</si>
  <si>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</si>
  <si>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</si>
  <si>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</si>
  <si>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</si>
  <si>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</si>
  <si>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</si>
  <si>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</si>
  <si>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</si>
  <si>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</si>
  <si>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</si>
  <si>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</si>
  <si>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</si>
  <si>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</si>
  <si>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</si>
  <si>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</si>
  <si>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</si>
  <si>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</si>
  <si>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</si>
  <si>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</si>
  <si>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</si>
  <si>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</si>
  <si>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</si>
  <si>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</si>
  <si>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</si>
  <si>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</si>
  <si>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</si>
  <si>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</si>
  <si>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</si>
  <si>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</si>
  <si>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</si>
  <si>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</si>
  <si>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</si>
  <si>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</si>
  <si>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</si>
  <si>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</si>
  <si>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</si>
  <si>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</si>
  <si>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</si>
  <si>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</si>
  <si>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</si>
  <si>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</si>
  <si>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</si>
  <si>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</si>
  <si>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</si>
  <si>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</si>
  <si>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</si>
  <si>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</si>
  <si>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</si>
  <si>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</si>
  <si>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</si>
  <si>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</si>
  <si>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</si>
  <si>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</si>
  <si>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</si>
  <si>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</si>
  <si>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</si>
  <si>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</si>
  <si>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</si>
  <si>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</si>
  <si>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</si>
  <si>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</si>
  <si>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</si>
  <si>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</si>
  <si>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</si>
  <si>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</si>
  <si>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</si>
  <si>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</si>
  <si>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</si>
  <si>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</si>
  <si>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</si>
  <si>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</si>
  <si>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</si>
  <si>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</si>
  <si>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</si>
  <si>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</si>
  <si>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</si>
  <si>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</si>
  <si>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</si>
  <si>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</si>
  <si>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</si>
  <si>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</si>
  <si>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</si>
  <si>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</si>
  <si>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</si>
  <si>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</si>
  <si>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</si>
  <si>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</si>
  <si>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</si>
  <si>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</si>
  <si>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</si>
  <si>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</si>
  <si>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</si>
  <si>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</si>
  <si>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</si>
  <si>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</si>
  <si>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</si>
  <si>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</si>
  <si>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</si>
  <si>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</si>
  <si>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</si>
  <si>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</si>
  <si>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</si>
  <si>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</si>
  <si>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</si>
  <si>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</si>
  <si>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</si>
  <si>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</si>
  <si>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</si>
  <si>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</si>
  <si>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</si>
  <si>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</si>
  <si>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</si>
  <si>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</si>
  <si>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</si>
  <si>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</si>
  <si>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</si>
  <si>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</si>
  <si>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</si>
  <si>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</si>
  <si>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</si>
  <si>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</si>
  <si>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</si>
  <si>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</si>
  <si>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</si>
  <si>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</si>
  <si>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</si>
  <si>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</si>
  <si>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</si>
  <si>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</si>
  <si>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</si>
  <si>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</si>
  <si>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</si>
  <si>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</si>
  <si>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</si>
  <si>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</si>
  <si>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</si>
  <si>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</si>
  <si>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</si>
  <si>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</si>
  <si>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</si>
  <si>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</si>
  <si>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</si>
  <si>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</si>
  <si>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</si>
  <si>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</si>
  <si>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</si>
  <si>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</si>
  <si>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</si>
  <si>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</si>
  <si>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</si>
  <si>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</si>
  <si>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</si>
  <si>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</si>
  <si>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</si>
  <si>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</si>
  <si>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</si>
  <si>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</si>
  <si>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</si>
  <si>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</si>
  <si>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</si>
  <si>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</si>
  <si>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</si>
  <si>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</si>
  <si>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</si>
  <si>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</si>
  <si>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</si>
  <si>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</si>
  <si>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</si>
  <si>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</si>
  <si>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</si>
  <si>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</si>
  <si>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</si>
  <si>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</si>
  <si>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</si>
  <si>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</si>
  <si>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</si>
  <si>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</si>
  <si>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</si>
  <si>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</si>
  <si>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</si>
  <si>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</si>
  <si>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</si>
  <si>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</si>
  <si>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</si>
  <si>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</si>
  <si>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</si>
  <si>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</si>
  <si>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</si>
  <si>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</si>
  <si>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</si>
  <si>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</si>
  <si>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</si>
  <si>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</si>
  <si>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</si>
  <si>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</si>
  <si>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</si>
  <si>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</si>
  <si>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</si>
  <si>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</si>
  <si>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</si>
  <si>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</si>
  <si>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</si>
  <si>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</si>
  <si>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</si>
  <si>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</si>
  <si>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</si>
  <si>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</si>
  <si>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</si>
  <si>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</si>
  <si>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</si>
  <si>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</si>
  <si>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</si>
  <si>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</si>
  <si>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</si>
  <si>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</si>
  <si>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</si>
  <si>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</si>
  <si>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</si>
  <si>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</si>
  <si>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</si>
  <si>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</si>
  <si>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</si>
  <si>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</si>
  <si>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</si>
  <si>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</si>
  <si>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</si>
  <si>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</si>
  <si>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</si>
  <si>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</si>
  <si>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</si>
  <si>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</si>
  <si>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</si>
  <si>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</si>
  <si>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</si>
  <si>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</si>
  <si>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</si>
  <si>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</si>
  <si>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</si>
  <si>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</si>
  <si>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</si>
  <si>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</si>
  <si>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</si>
  <si>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</si>
  <si>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</si>
  <si>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</si>
  <si>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</si>
  <si>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</si>
  <si>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</si>
  <si>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</si>
  <si>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</si>
  <si>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</si>
  <si>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</si>
  <si>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</si>
  <si>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</si>
  <si>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</si>
  <si>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</si>
  <si>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</si>
  <si>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</si>
  <si>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</si>
  <si>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</si>
  <si>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</si>
  <si>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</si>
  <si>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</si>
  <si>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</si>
  <si>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</si>
  <si>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</si>
  <si>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</si>
  <si>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</si>
  <si>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</si>
  <si>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</si>
  <si>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</si>
  <si>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</si>
  <si>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</si>
  <si>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</si>
  <si>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</si>
  <si>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</si>
  <si>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</si>
  <si>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</si>
  <si>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</si>
  <si>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</si>
  <si>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</si>
  <si>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</si>
  <si>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</si>
  <si>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</si>
  <si>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</si>
  <si>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</si>
  <si>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</si>
  <si>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</si>
  <si>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</si>
  <si>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</si>
  <si>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</si>
  <si>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</si>
  <si>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</si>
  <si>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</si>
  <si>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</si>
  <si>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</si>
  <si>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</si>
  <si>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</si>
  <si>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</si>
  <si>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</si>
  <si>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</si>
  <si>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</si>
  <si>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</si>
  <si>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</si>
  <si>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</si>
  <si>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</si>
  <si>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</si>
  <si>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</si>
  <si>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</si>
  <si>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</si>
  <si>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</si>
  <si>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</si>
  <si>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</si>
  <si>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</si>
  <si>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</si>
  <si>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</si>
  <si>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</si>
  <si>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</si>
  <si>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</si>
  <si>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</si>
  <si>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</si>
  <si>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</si>
  <si>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</si>
  <si>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</si>
  <si>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</si>
  <si>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</si>
  <si>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</si>
  <si>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</si>
  <si>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</si>
  <si>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</si>
  <si>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</si>
  <si>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</si>
  <si>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</si>
  <si>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</si>
  <si>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</si>
  <si>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</si>
  <si>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</si>
  <si>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</si>
  <si>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</si>
  <si>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</si>
  <si>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</si>
  <si>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</si>
  <si>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</si>
  <si>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</si>
  <si>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</si>
  <si>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</si>
  <si>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</si>
  <si>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</si>
  <si>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</si>
  <si>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</si>
  <si>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</si>
  <si>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</si>
  <si>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</si>
  <si>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</si>
  <si>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</si>
  <si>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</si>
  <si>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</si>
  <si>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</si>
  <si>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</si>
  <si>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</si>
  <si>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</si>
  <si>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</si>
  <si>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</si>
  <si>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</si>
  <si>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</si>
  <si>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</si>
  <si>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</si>
  <si>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</si>
  <si>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</si>
  <si>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</si>
  <si>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</si>
  <si>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</si>
  <si>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</si>
  <si>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</si>
  <si>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</si>
  <si>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</si>
  <si>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</si>
  <si>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</si>
  <si>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</si>
  <si>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</si>
  <si>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</si>
  <si>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</si>
  <si>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</si>
  <si>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</si>
  <si>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</si>
  <si>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</si>
  <si>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</si>
  <si>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</si>
  <si>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</si>
  <si>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</si>
  <si>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</si>
  <si>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</si>
  <si>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</si>
  <si>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</si>
  <si>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</si>
  <si>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</si>
  <si>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</si>
  <si>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</si>
  <si>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</si>
  <si>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</si>
  <si>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</si>
  <si>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</si>
  <si>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</si>
  <si>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</si>
  <si>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</si>
  <si>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</si>
  <si>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</si>
  <si>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</si>
  <si>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</si>
  <si>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</si>
  <si>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</si>
  <si>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</si>
  <si>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</si>
  <si>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</si>
  <si>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</si>
  <si>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</si>
  <si>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</si>
  <si>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</si>
  <si>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</si>
  <si>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</si>
  <si>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</si>
  <si>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</si>
  <si>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</si>
  <si>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</si>
  <si>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</si>
  <si>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</si>
  <si>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</si>
  <si>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</si>
  <si>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</si>
  <si>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</si>
  <si>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</si>
  <si>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</si>
  <si>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</si>
  <si>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</si>
  <si>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</si>
  <si>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</si>
  <si>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</si>
  <si>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</si>
  <si>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</si>
  <si>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</si>
  <si>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</si>
  <si>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</si>
  <si>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</si>
  <si>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</si>
  <si>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</si>
  <si>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</si>
  <si>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</si>
  <si>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</si>
  <si>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</si>
  <si>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</si>
  <si>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</si>
  <si>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</si>
  <si>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</si>
  <si>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</si>
  <si>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</si>
  <si>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</si>
  <si>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</si>
  <si>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</si>
  <si>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</si>
  <si>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</si>
  <si>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</si>
  <si>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</si>
  <si>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</si>
  <si>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</si>
  <si>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</si>
  <si>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</si>
  <si>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</si>
  <si>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</si>
  <si>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</si>
  <si>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</si>
  <si>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</si>
  <si>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</si>
  <si>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</si>
  <si>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</si>
  <si>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</si>
  <si>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</si>
  <si>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</si>
  <si>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</si>
  <si>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</si>
  <si>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</si>
  <si>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</si>
  <si>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</si>
  <si>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</si>
  <si>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</si>
  <si>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</si>
  <si>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</si>
  <si>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</si>
  <si>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</si>
  <si>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</si>
  <si>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</si>
  <si>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</si>
  <si>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</si>
  <si>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</si>
  <si>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</si>
  <si>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</si>
  <si>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</si>
  <si>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</si>
  <si>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</si>
  <si>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</si>
  <si>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</si>
  <si>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</si>
  <si>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</si>
  <si>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</si>
  <si>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</si>
  <si>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</si>
  <si>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</si>
  <si>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</si>
  <si>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</si>
  <si>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</si>
  <si>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</si>
  <si>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</si>
  <si>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</si>
  <si>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</si>
  <si>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</si>
  <si>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</si>
  <si>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</si>
  <si>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</si>
  <si>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</si>
  <si>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</si>
  <si>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</si>
  <si>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</si>
  <si>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</si>
  <si>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</si>
  <si>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</si>
  <si>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</si>
  <si>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</si>
  <si>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</si>
  <si>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</si>
  <si>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</si>
  <si>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</si>
  <si>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</si>
  <si>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</si>
  <si>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</si>
  <si>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</si>
  <si>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</si>
  <si>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</si>
  <si>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</si>
  <si>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</si>
  <si>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</si>
  <si>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</si>
  <si>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</si>
  <si>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</si>
  <si>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</si>
  <si>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</si>
  <si>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</si>
  <si>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</si>
  <si>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</si>
  <si>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</si>
  <si>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</si>
  <si>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</si>
  <si>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</si>
  <si>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</si>
  <si>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</si>
  <si>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</si>
  <si>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</si>
  <si>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</si>
  <si>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</si>
  <si>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</si>
  <si>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</si>
  <si>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</si>
  <si>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</si>
  <si>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</si>
  <si>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</si>
  <si>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</si>
  <si>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</si>
  <si>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</si>
  <si>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</si>
  <si>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</si>
  <si>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</si>
  <si>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</si>
  <si>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</si>
  <si>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</si>
  <si>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</si>
  <si>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</si>
  <si>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</si>
  <si>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</si>
  <si>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</si>
  <si>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</si>
  <si>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</si>
  <si>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</si>
  <si>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</si>
  <si>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</si>
  <si>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</si>
  <si>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</si>
  <si>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</si>
  <si>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</si>
  <si>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</si>
  <si>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</si>
  <si>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</si>
  <si>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</si>
  <si>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</si>
  <si>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</si>
  <si>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</si>
  <si>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</si>
  <si>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</si>
  <si>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</si>
  <si>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</si>
  <si>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</si>
  <si>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</si>
  <si>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</si>
  <si>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</si>
  <si>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</si>
  <si>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</si>
  <si>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</si>
  <si>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</si>
  <si>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</si>
  <si>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</si>
  <si>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</si>
  <si>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</si>
  <si>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</si>
  <si>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</si>
  <si>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</si>
  <si>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</si>
  <si>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</si>
  <si>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</si>
  <si>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</si>
  <si>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</si>
  <si>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</si>
  <si>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</si>
  <si>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</si>
  <si>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</si>
  <si>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</si>
  <si>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</si>
  <si>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</si>
  <si>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</si>
  <si>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</si>
  <si>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</si>
  <si>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</si>
  <si>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</si>
  <si>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</si>
  <si>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</si>
  <si>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</si>
  <si>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</si>
  <si>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</si>
  <si>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</si>
  <si>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</si>
  <si>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</si>
  <si>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</si>
  <si>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</si>
  <si>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</si>
  <si>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</si>
  <si>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</si>
  <si>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</si>
  <si>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</si>
  <si>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</si>
  <si>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</si>
  <si>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</si>
  <si>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</si>
  <si>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</si>
  <si>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</si>
  <si>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</si>
  <si>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</si>
  <si>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</si>
  <si>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</si>
  <si>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</si>
  <si>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</si>
  <si>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</si>
  <si>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</si>
  <si>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</si>
  <si>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</si>
  <si>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</si>
  <si>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</si>
  <si>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</si>
  <si>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</si>
  <si>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</si>
  <si>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</si>
  <si>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</si>
  <si>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</si>
  <si>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</si>
  <si>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</si>
  <si>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</si>
  <si>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</si>
  <si>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</si>
  <si>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</si>
  <si>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</si>
  <si>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</si>
  <si>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</si>
  <si>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</si>
  <si>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</si>
  <si>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</si>
  <si>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</si>
  <si>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</si>
  <si>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</si>
  <si>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</si>
  <si>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</si>
  <si>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</si>
  <si>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</si>
  <si>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</si>
  <si>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</si>
  <si>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</si>
  <si>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</si>
  <si>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</si>
  <si>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</si>
  <si>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</si>
  <si>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</si>
  <si>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</si>
  <si>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</si>
  <si>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</si>
  <si>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</si>
  <si>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</si>
  <si>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</si>
  <si>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</si>
  <si>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</si>
  <si>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</si>
  <si>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</si>
  <si>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</si>
  <si>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</si>
  <si>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</si>
  <si>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</si>
  <si>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</si>
  <si>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</si>
  <si>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</si>
  <si>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</si>
  <si>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</si>
  <si>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</si>
  <si>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</si>
  <si>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</si>
  <si>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</si>
  <si>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</si>
  <si>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</si>
  <si>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</si>
  <si>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</si>
  <si>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</si>
  <si>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</si>
  <si>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</si>
  <si>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</si>
  <si>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</si>
  <si>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</si>
  <si>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</si>
  <si>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</si>
  <si>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</si>
  <si>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</si>
  <si>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</si>
  <si>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</si>
  <si>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</si>
  <si>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</si>
  <si>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</si>
  <si>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</si>
  <si>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</si>
  <si>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</si>
  <si>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</si>
  <si>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</si>
  <si>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</si>
  <si>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</si>
  <si>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</si>
  <si>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</si>
  <si>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</si>
  <si>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</si>
  <si>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</si>
  <si>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</si>
  <si>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</si>
  <si>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</si>
  <si>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</si>
  <si>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</si>
  <si>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</si>
  <si>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</si>
  <si>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</si>
  <si>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</si>
  <si>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</si>
  <si>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</si>
  <si>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</si>
  <si>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</si>
  <si>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</si>
  <si>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</si>
  <si>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</si>
  <si>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</si>
  <si>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</si>
  <si>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</si>
  <si>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</si>
  <si>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</si>
  <si>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</si>
  <si>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</si>
  <si>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</si>
  <si>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</si>
  <si>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</si>
  <si>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</si>
  <si>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</si>
  <si>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</si>
  <si>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</si>
  <si>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</si>
  <si>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</si>
  <si>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</si>
  <si>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</si>
  <si>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</si>
  <si>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</si>
  <si>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</si>
  <si>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</si>
  <si>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</si>
  <si>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</si>
  <si>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</si>
  <si>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</si>
  <si>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</si>
  <si>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</si>
  <si>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</si>
  <si>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</si>
  <si>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</si>
  <si>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</si>
  <si>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</si>
  <si>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</si>
  <si>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</si>
  <si>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</si>
  <si>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</si>
  <si>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</si>
  <si>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</si>
  <si>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</si>
  <si>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</si>
  <si>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</si>
  <si>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</si>
  <si>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</si>
  <si>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</si>
  <si>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</si>
  <si>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</si>
  <si>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</si>
  <si>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</si>
  <si>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</si>
  <si>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</si>
  <si>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</si>
  <si>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</si>
  <si>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</si>
  <si>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</si>
  <si>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</si>
  <si>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</si>
  <si>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</si>
  <si>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</si>
  <si>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</si>
  <si>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</si>
  <si>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</si>
  <si>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</si>
  <si>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</si>
  <si>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</si>
  <si>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</si>
  <si>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</si>
  <si>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</si>
  <si>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</si>
  <si>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</si>
  <si>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</si>
  <si>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</si>
  <si>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</si>
  <si>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</si>
  <si>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</si>
  <si>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</si>
  <si>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</si>
  <si>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</si>
  <si>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</si>
  <si>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</si>
  <si>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</si>
  <si>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</si>
  <si>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</si>
  <si>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</si>
  <si>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</si>
  <si>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</si>
  <si>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</si>
  <si>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</si>
  <si>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</si>
  <si>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</si>
  <si>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</si>
  <si>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</si>
  <si>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</si>
  <si>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</si>
  <si>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</si>
  <si>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</si>
  <si>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</si>
  <si>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</si>
  <si>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</si>
  <si>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</si>
  <si>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</si>
  <si>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</si>
  <si>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</si>
  <si>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</si>
  <si>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</si>
  <si>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</si>
  <si>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</si>
  <si>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</si>
  <si>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</si>
  <si>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</si>
  <si>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</si>
  <si>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</si>
  <si>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</si>
  <si>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</si>
  <si>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</si>
  <si>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</si>
  <si>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</si>
  <si>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</si>
  <si>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</si>
  <si>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</si>
  <si>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</si>
  <si>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</si>
  <si>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</si>
  <si>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</si>
  <si>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</si>
  <si>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</si>
  <si>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</si>
  <si>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</si>
  <si>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</si>
  <si>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</si>
  <si>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</si>
  <si>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</si>
  <si>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</si>
  <si>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</si>
  <si>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</si>
  <si>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</si>
  <si>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</si>
  <si>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</si>
  <si>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</si>
  <si>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</si>
  <si>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</si>
  <si>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</si>
  <si>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</si>
  <si>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</si>
  <si>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</si>
  <si>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</si>
  <si>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</si>
  <si>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</si>
  <si>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</si>
  <si>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</si>
  <si>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</si>
  <si>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</si>
  <si>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</si>
  <si>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</si>
  <si>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</si>
  <si>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</si>
  <si>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</si>
  <si>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</si>
  <si>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</si>
  <si>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</si>
  <si>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</si>
  <si>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</si>
  <si>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</si>
  <si>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</si>
  <si>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</si>
  <si>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</si>
  <si>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</si>
  <si>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</si>
  <si>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</si>
  <si>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</si>
  <si>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</si>
  <si>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</si>
  <si>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</si>
  <si>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</si>
  <si>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</si>
  <si>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</si>
  <si>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</si>
  <si>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</si>
  <si>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</si>
  <si>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</si>
  <si>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</si>
  <si>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</si>
  <si>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</si>
  <si>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</si>
  <si>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</si>
  <si>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</si>
  <si>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</si>
  <si>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</si>
  <si>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</si>
  <si>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</si>
  <si>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</si>
  <si>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</si>
  <si>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</si>
  <si>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</si>
  <si>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</si>
  <si>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</si>
  <si>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</si>
  <si>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</si>
  <si>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</si>
  <si>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</si>
  <si>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</si>
  <si>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</si>
  <si>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</si>
  <si>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</si>
  <si>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</si>
  <si>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</si>
  <si>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</si>
  <si>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</si>
  <si>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</si>
  <si>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</si>
  <si>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</si>
  <si>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</si>
  <si>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</si>
  <si>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</si>
  <si>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</si>
  <si>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</si>
  <si>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</si>
  <si>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</si>
  <si>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</si>
  <si>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</si>
  <si>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</si>
  <si>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</si>
  <si>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</si>
  <si>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</si>
  <si>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</si>
  <si>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</si>
  <si>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</si>
  <si>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</si>
  <si>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</si>
  <si>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</si>
  <si>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</si>
  <si>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</si>
  <si>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</si>
  <si>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</si>
  <si>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</si>
  <si>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</si>
  <si>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</si>
  <si>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</si>
  <si>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</si>
  <si>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</si>
  <si>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</si>
  <si>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</si>
  <si>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</si>
  <si>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</si>
  <si>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</si>
  <si>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</si>
  <si>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</si>
  <si>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</si>
  <si>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</si>
  <si>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</si>
  <si>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</si>
  <si>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</si>
  <si>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</si>
  <si>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</si>
  <si>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</si>
  <si>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</si>
  <si>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</si>
  <si>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</si>
  <si>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</si>
  <si>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</si>
  <si>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</si>
  <si>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</si>
  <si>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</si>
  <si>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</si>
  <si>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</si>
  <si>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</si>
  <si>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</si>
  <si>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</si>
  <si>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</si>
  <si>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</si>
  <si>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</si>
  <si>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</si>
  <si>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</si>
  <si>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</si>
  <si>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</si>
  <si>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</si>
  <si>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</si>
  <si>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</si>
  <si>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</si>
  <si>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</si>
  <si>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</si>
  <si>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</si>
  <si>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</si>
  <si>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</si>
  <si>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</si>
  <si>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</si>
  <si>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</si>
  <si>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</si>
  <si>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</si>
  <si>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</si>
  <si>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</si>
  <si>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</si>
  <si>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</si>
  <si>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</si>
  <si>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</si>
  <si>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</si>
  <si>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</si>
  <si>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</si>
  <si>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</si>
  <si>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</si>
  <si>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</si>
  <si>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</si>
  <si>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</si>
  <si>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</si>
  <si>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</si>
  <si>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</si>
  <si>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</si>
  <si>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</si>
  <si>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</si>
  <si>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</si>
  <si>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</si>
  <si>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</si>
  <si>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</si>
  <si>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</si>
  <si>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</si>
  <si>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</si>
  <si>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</si>
  <si>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</si>
  <si>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</si>
  <si>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</si>
  <si>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</si>
  <si>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</si>
  <si>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</si>
  <si>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</si>
  <si>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</si>
  <si>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</si>
  <si>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</si>
  <si>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</si>
  <si>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</si>
  <si>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</si>
  <si>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</si>
  <si>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</si>
  <si>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</si>
  <si>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</si>
  <si>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</si>
  <si>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</si>
  <si>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</si>
  <si>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</si>
  <si>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</si>
  <si>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</si>
  <si>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</si>
  <si>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</si>
  <si>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</si>
  <si>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</si>
  <si>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</si>
  <si>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</si>
  <si>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</si>
  <si>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</si>
  <si>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</si>
  <si>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</si>
  <si>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</si>
  <si>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</si>
  <si>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</si>
  <si>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</si>
  <si>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</si>
  <si>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</si>
  <si>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</si>
  <si>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</si>
  <si>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</si>
  <si>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</si>
  <si>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</si>
  <si>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</si>
  <si>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</si>
  <si>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</si>
  <si>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</si>
  <si>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</si>
  <si>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</si>
  <si>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</si>
  <si>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</si>
  <si>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</si>
  <si>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</si>
  <si>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</si>
  <si>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</si>
  <si>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</si>
  <si>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</si>
  <si>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</si>
  <si>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</si>
  <si>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</si>
  <si>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</si>
  <si>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</si>
  <si>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</si>
  <si>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</si>
  <si>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</si>
  <si>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</si>
  <si>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</si>
  <si>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</si>
  <si>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</si>
  <si>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</si>
  <si>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</si>
  <si>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</si>
  <si>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</si>
  <si>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</si>
  <si>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</si>
  <si>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</si>
  <si>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</si>
  <si>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</si>
  <si>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</si>
  <si>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</si>
  <si>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</si>
  <si>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</si>
  <si>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</si>
  <si>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</si>
  <si>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</si>
  <si>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</si>
  <si>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</si>
  <si>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</si>
  <si>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</si>
  <si>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</si>
  <si>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</si>
  <si>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</si>
  <si>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</si>
  <si>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</si>
  <si>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</si>
  <si>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</si>
  <si>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</si>
  <si>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</si>
  <si>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</si>
  <si>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</si>
  <si>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</si>
  <si>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</si>
  <si>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</si>
  <si>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</si>
  <si>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</si>
  <si>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</si>
  <si>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</si>
  <si>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</si>
  <si>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</si>
  <si>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</si>
  <si>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</si>
  <si>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</si>
  <si>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</si>
  <si>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</si>
  <si>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</si>
  <si>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</si>
  <si>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</si>
  <si>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</si>
  <si>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</si>
  <si>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</si>
  <si>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</si>
  <si>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</si>
  <si>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</si>
  <si>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</si>
  <si>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</si>
  <si>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</si>
  <si>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</si>
  <si>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</si>
  <si>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</si>
  <si>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</si>
  <si>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</si>
  <si>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</si>
  <si>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</si>
  <si>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</si>
  <si>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</si>
  <si>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</si>
  <si>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</si>
  <si>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</si>
  <si>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</si>
  <si>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</si>
  <si>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</si>
  <si>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</si>
  <si>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</si>
  <si>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</si>
  <si>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</si>
  <si>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</si>
  <si>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</si>
  <si>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</si>
  <si>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</si>
  <si>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</si>
  <si>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</si>
  <si>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</si>
  <si>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</si>
  <si>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</si>
  <si>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</si>
  <si>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</si>
  <si>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</si>
  <si>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</si>
  <si>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</si>
  <si>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</si>
  <si>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</si>
  <si>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</si>
  <si>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</si>
  <si>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</si>
  <si>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</si>
  <si>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</si>
  <si>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</si>
  <si>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</si>
  <si>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</si>
  <si>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</si>
  <si>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</si>
  <si>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</si>
  <si>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</si>
  <si>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</si>
  <si>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</si>
  <si>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</si>
  <si>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</si>
  <si>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</si>
  <si>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</si>
  <si>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</si>
  <si>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</si>
  <si>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</si>
  <si>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</si>
  <si>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</si>
  <si>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</si>
  <si>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</si>
  <si>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</si>
  <si>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</si>
  <si>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</si>
  <si>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</si>
  <si>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</si>
  <si>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</si>
  <si>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</si>
  <si>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</si>
  <si>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</si>
  <si>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</si>
  <si>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</si>
  <si>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</si>
  <si>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</si>
  <si>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</si>
  <si>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</si>
  <si>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</si>
  <si>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</si>
  <si>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</si>
  <si>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</si>
  <si>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</si>
  <si>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</si>
  <si>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</si>
  <si>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</si>
  <si>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</si>
  <si>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</si>
  <si>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</si>
  <si>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</si>
  <si>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</si>
  <si>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</si>
  <si>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</si>
  <si>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</si>
  <si>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</si>
  <si>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</si>
  <si>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</si>
  <si>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</si>
  <si>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</si>
  <si>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</si>
  <si>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</si>
  <si>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</si>
  <si>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</si>
  <si>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</si>
  <si>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</si>
  <si>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</si>
  <si>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</si>
  <si>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</si>
  <si>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</si>
  <si>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</si>
  <si>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</si>
  <si>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</si>
  <si>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</si>
  <si>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</si>
  <si>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</si>
  <si>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</si>
  <si>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</si>
  <si>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</si>
  <si>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</si>
  <si>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</si>
  <si>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</si>
  <si>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</si>
  <si>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</si>
  <si>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</si>
  <si>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</si>
  <si>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</si>
  <si>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</si>
  <si>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</si>
  <si>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</si>
  <si>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</si>
  <si>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</si>
  <si>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</si>
  <si>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</si>
  <si>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</si>
  <si>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</si>
  <si>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</si>
  <si>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</si>
  <si>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</si>
  <si>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</si>
  <si>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</si>
  <si>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</si>
  <si>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</si>
  <si>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</si>
  <si>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</si>
  <si>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</si>
  <si>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</si>
  <si>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</si>
  <si>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</si>
  <si>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</si>
  <si>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</si>
  <si>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</si>
  <si>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</si>
  <si>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</si>
  <si>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</si>
  <si>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</si>
  <si>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</si>
  <si>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</si>
  <si>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</si>
  <si>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</si>
  <si>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</si>
  <si>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</si>
  <si>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</si>
  <si>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</si>
  <si>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</si>
  <si>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</si>
  <si>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</si>
  <si>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</si>
  <si>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</si>
  <si>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</si>
  <si>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</si>
  <si>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</si>
  <si>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</si>
  <si>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</si>
  <si>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</si>
  <si>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</si>
  <si>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</si>
  <si>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</si>
  <si>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</si>
  <si>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</si>
  <si>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</si>
  <si>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</si>
  <si>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</si>
  <si>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</si>
  <si>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</si>
  <si>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</si>
  <si>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</si>
  <si>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</si>
  <si>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</si>
  <si>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</si>
  <si>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</si>
  <si>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</si>
  <si>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</si>
  <si>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</si>
  <si>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</si>
  <si>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</si>
  <si>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</si>
  <si>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</si>
  <si>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</si>
  <si>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</si>
  <si>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</si>
  <si>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</si>
  <si>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</si>
  <si>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</si>
  <si>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</si>
  <si>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</si>
  <si>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</si>
  <si>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</si>
  <si>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</si>
  <si>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</si>
  <si>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</si>
  <si>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</si>
  <si>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</si>
  <si>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</si>
  <si>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</si>
  <si>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</si>
  <si>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</si>
  <si>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</si>
  <si>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</si>
  <si>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</si>
  <si>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</si>
  <si>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</si>
  <si>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</si>
  <si>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</si>
  <si>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</si>
  <si>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</si>
  <si>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</si>
  <si>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</si>
  <si>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</si>
  <si>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</si>
  <si>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</si>
  <si>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</si>
  <si>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</si>
  <si>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</si>
  <si>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</si>
  <si>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</si>
  <si>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</si>
  <si>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</si>
  <si>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</si>
  <si>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</si>
  <si>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</si>
  <si>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</si>
  <si>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</si>
  <si>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</si>
  <si>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</si>
  <si>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</si>
  <si>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</si>
  <si>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</si>
  <si>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</si>
  <si>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</si>
  <si>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</si>
  <si>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</si>
  <si>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</si>
  <si>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</si>
  <si>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</si>
  <si>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</si>
  <si>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</si>
  <si>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</si>
  <si>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</si>
  <si>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</si>
  <si>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</si>
  <si>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</si>
  <si>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</si>
  <si>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</si>
  <si>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</si>
  <si>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</si>
  <si>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</si>
  <si>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</si>
  <si>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</si>
  <si>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</si>
  <si>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</si>
  <si>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</si>
  <si>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</si>
  <si>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</si>
  <si>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</si>
  <si>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</si>
  <si>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</si>
  <si>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</si>
  <si>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</si>
  <si>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</si>
  <si>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</si>
  <si>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</si>
  <si>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</si>
  <si>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</si>
  <si>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</si>
  <si>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</si>
  <si>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</si>
  <si>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</si>
  <si>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</si>
  <si>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</si>
  <si>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</si>
  <si>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</si>
  <si>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</si>
  <si>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</si>
  <si>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</si>
  <si>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</si>
  <si>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</si>
  <si>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</si>
  <si>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</si>
  <si>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</si>
  <si>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</si>
  <si>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</si>
  <si>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</si>
  <si>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</si>
  <si>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</si>
  <si>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</si>
  <si>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</si>
  <si>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</si>
  <si>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</si>
  <si>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</si>
  <si>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</si>
  <si>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</si>
  <si>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</si>
  <si>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</si>
  <si>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</si>
  <si>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</si>
  <si>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</si>
  <si>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</si>
  <si>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</si>
  <si>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</si>
  <si>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</si>
  <si>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</si>
  <si>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</si>
  <si>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</si>
  <si>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</si>
  <si>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</si>
  <si>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</si>
  <si>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</si>
  <si>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</si>
  <si>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</si>
  <si>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</si>
  <si>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</si>
  <si>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</si>
  <si>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</si>
  <si>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</si>
  <si>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</si>
  <si>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</si>
  <si>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</si>
  <si>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</si>
  <si>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</si>
  <si>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</si>
  <si>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</si>
  <si>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</si>
  <si>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</si>
  <si>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</si>
  <si>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</si>
  <si>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</si>
  <si>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</si>
  <si>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</si>
  <si>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</si>
  <si>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</si>
  <si>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</si>
  <si>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</si>
  <si>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</si>
  <si>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</si>
  <si>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</si>
  <si>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</si>
  <si>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</si>
  <si>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</si>
  <si>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</si>
  <si>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</si>
  <si>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</si>
  <si>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</si>
  <si>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</si>
  <si>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</si>
  <si>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</si>
  <si>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</si>
  <si>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</si>
  <si>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</si>
  <si>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</si>
  <si>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</si>
  <si>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</si>
  <si>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</si>
  <si>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</si>
  <si>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</si>
  <si>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</si>
  <si>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</si>
  <si>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</si>
  <si>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</si>
  <si>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</si>
  <si>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</si>
  <si>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</si>
  <si>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</si>
  <si>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</si>
  <si>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</si>
  <si>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</si>
  <si>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</si>
  <si>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</si>
  <si>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</si>
  <si>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</si>
  <si>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</si>
  <si>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</si>
  <si>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</si>
  <si>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</si>
  <si>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</si>
  <si>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</si>
  <si>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</si>
  <si>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</si>
  <si>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</si>
  <si>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</si>
  <si>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</si>
  <si>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</si>
  <si>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</si>
  <si>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</si>
  <si>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</si>
  <si>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</si>
  <si>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</si>
  <si>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</si>
  <si>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</si>
  <si>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</si>
  <si>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</si>
  <si>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</si>
  <si>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</si>
  <si>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</si>
  <si>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</si>
  <si>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</si>
  <si>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</si>
  <si>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</si>
  <si>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</si>
  <si>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</si>
  <si>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</si>
  <si>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</si>
  <si>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</si>
  <si>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</si>
  <si>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</si>
  <si>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</si>
  <si>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</si>
  <si>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</si>
  <si>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</si>
  <si>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</si>
  <si>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</si>
  <si>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</si>
  <si>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</si>
  <si>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</si>
  <si>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</si>
  <si>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</si>
  <si>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</si>
  <si>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</si>
  <si>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</si>
  <si>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</si>
  <si>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</si>
  <si>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</si>
  <si>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</si>
  <si>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</si>
  <si>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</si>
  <si>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</si>
  <si>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</si>
  <si>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</si>
  <si>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</si>
  <si>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</si>
  <si>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</si>
  <si>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</si>
  <si>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</si>
  <si>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</si>
  <si>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</si>
  <si>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</si>
  <si>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</si>
  <si>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</si>
  <si>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</si>
  <si>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</si>
  <si>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</si>
  <si>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</si>
  <si>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</si>
  <si>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</si>
  <si>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</si>
  <si>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</si>
  <si>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</si>
  <si>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</si>
  <si>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</si>
  <si>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</si>
  <si>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</si>
  <si>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</si>
  <si>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</si>
  <si>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</si>
  <si>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</si>
  <si>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</si>
  <si>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</si>
  <si>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</si>
  <si>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</si>
  <si>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</si>
  <si>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</si>
  <si>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</si>
  <si>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</si>
  <si>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</si>
  <si>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</si>
  <si>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</si>
  <si>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</si>
  <si>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</si>
  <si>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</si>
  <si>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</si>
  <si>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</si>
  <si>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</si>
  <si>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</si>
  <si>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</si>
  <si>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</si>
  <si>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</si>
  <si>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</si>
  <si>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</si>
  <si>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</si>
  <si>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</si>
  <si>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</si>
  <si>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</si>
  <si>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</si>
  <si>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</si>
  <si>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</si>
  <si>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</si>
  <si>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</si>
  <si>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</si>
  <si>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</si>
  <si>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</si>
  <si>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</si>
  <si>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</si>
  <si>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</si>
  <si>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</si>
  <si>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</si>
  <si>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</si>
  <si>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</si>
  <si>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</si>
  <si>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</si>
  <si>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</si>
  <si>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</si>
  <si>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</si>
  <si>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</si>
  <si>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</si>
  <si>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</si>
  <si>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</si>
  <si>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</si>
  <si>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</si>
  <si>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</si>
  <si>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</si>
  <si>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</si>
  <si>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</si>
  <si>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</si>
  <si>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</si>
  <si>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</si>
  <si>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</si>
  <si>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</si>
  <si>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</si>
  <si>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</si>
  <si>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</si>
  <si>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</si>
  <si>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</si>
  <si>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</si>
  <si>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</si>
  <si>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</si>
  <si>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</si>
  <si>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</si>
  <si>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</si>
  <si>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</si>
  <si>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</si>
  <si>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</si>
  <si>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</si>
  <si>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</si>
  <si>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</si>
  <si>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</si>
  <si>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</si>
  <si>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</si>
  <si>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</si>
  <si>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</si>
  <si>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</si>
  <si>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</si>
  <si>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</si>
  <si>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</si>
  <si>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</si>
  <si>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</si>
  <si>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</si>
  <si>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</si>
  <si>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</si>
  <si>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</si>
  <si>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</si>
  <si>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</si>
  <si>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</si>
  <si>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</si>
  <si>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</si>
  <si>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</si>
  <si>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</si>
  <si>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</si>
  <si>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</si>
  <si>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</si>
  <si>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</si>
  <si>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</si>
  <si>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</si>
  <si>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</si>
  <si>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</si>
  <si>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</si>
  <si>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</si>
  <si>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</si>
  <si>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</si>
  <si>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</si>
  <si>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</si>
  <si>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</si>
  <si>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</si>
  <si>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</si>
  <si>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</si>
  <si>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</si>
  <si>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</si>
  <si>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</si>
  <si>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</si>
  <si>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</si>
  <si>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</si>
  <si>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</si>
  <si>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</si>
  <si>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</si>
  <si>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</si>
  <si>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</si>
  <si>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</si>
  <si>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</si>
  <si>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</si>
  <si>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</si>
  <si>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</si>
  <si>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</si>
  <si>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</si>
  <si>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</si>
  <si>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</si>
  <si>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</si>
  <si>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</si>
  <si>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</si>
  <si>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</si>
  <si>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</si>
  <si>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</si>
  <si>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</si>
  <si>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</si>
  <si>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</si>
  <si>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</si>
  <si>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</si>
  <si>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</si>
  <si>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</si>
  <si>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</si>
  <si>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</si>
  <si>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</si>
  <si>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</si>
  <si>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</si>
  <si>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</si>
  <si>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</si>
  <si>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</si>
  <si>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</si>
  <si>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</si>
  <si>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</si>
  <si>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</si>
  <si>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</si>
  <si>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</si>
  <si>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</si>
  <si>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</si>
  <si>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</si>
  <si>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</si>
  <si>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</si>
  <si>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</si>
  <si>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</si>
  <si>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</si>
  <si>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</si>
  <si>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</si>
  <si>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</si>
  <si>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</si>
  <si>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</si>
  <si>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</si>
  <si>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</si>
  <si>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</si>
  <si>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</si>
  <si>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</si>
  <si>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</si>
  <si>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</si>
  <si>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</si>
  <si>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</si>
  <si>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</si>
  <si>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</si>
  <si>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</si>
  <si>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</si>
  <si>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</si>
  <si>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</si>
  <si>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</si>
  <si>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</si>
  <si>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</si>
  <si>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</si>
  <si>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</si>
  <si>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</si>
  <si>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</si>
  <si>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</si>
  <si>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</si>
  <si>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</si>
  <si>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</si>
  <si>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</si>
  <si>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</si>
  <si>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</si>
  <si>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</si>
  <si>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</si>
  <si>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</si>
  <si>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</si>
  <si>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</si>
  <si>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</si>
  <si>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</si>
  <si>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</si>
  <si>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</si>
  <si>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</si>
  <si>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</si>
  <si>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</si>
  <si>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</si>
  <si>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</si>
  <si>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</si>
  <si>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</si>
  <si>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</si>
  <si>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</si>
  <si>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</si>
  <si>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</si>
  <si>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</si>
  <si>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</si>
  <si>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</si>
  <si>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</si>
  <si>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</si>
  <si>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</si>
  <si>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</si>
  <si>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</si>
  <si>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</si>
  <si>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</si>
  <si>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</si>
  <si>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</si>
  <si>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</si>
  <si>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</si>
  <si>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</si>
  <si>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</si>
  <si>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</si>
  <si>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</si>
  <si>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</si>
  <si>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</si>
  <si>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</si>
  <si>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</si>
  <si>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</si>
  <si>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</si>
  <si>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</si>
  <si>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</si>
  <si>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</si>
  <si>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</si>
  <si>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</si>
  <si>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</si>
  <si>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</si>
  <si>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</si>
  <si>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</si>
  <si>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</si>
  <si>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</si>
  <si>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</si>
  <si>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</si>
  <si>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</si>
  <si>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</si>
  <si>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</si>
  <si>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</si>
  <si>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</si>
  <si>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</si>
  <si>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</si>
  <si>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</si>
  <si>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</si>
  <si>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</si>
  <si>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</si>
  <si>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</si>
  <si>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</si>
  <si>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</si>
  <si>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</si>
  <si>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</si>
  <si>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</si>
  <si>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</si>
  <si>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</si>
  <si>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</si>
  <si>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</si>
  <si>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</si>
  <si>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</si>
  <si>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</si>
  <si>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</si>
  <si>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</si>
  <si>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</si>
  <si>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</si>
  <si>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</si>
  <si>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</si>
  <si>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</si>
  <si>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</si>
  <si>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</si>
  <si>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</si>
  <si>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</si>
  <si>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</si>
  <si>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</si>
  <si>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</si>
  <si>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</si>
  <si>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</si>
  <si>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</si>
  <si>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</si>
  <si>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</si>
  <si>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</si>
  <si>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</si>
  <si>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</si>
  <si>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</si>
  <si>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</si>
  <si>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</si>
  <si>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</si>
  <si>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</si>
  <si>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</si>
  <si>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</si>
  <si>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</si>
  <si>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</si>
  <si>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</si>
  <si>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</si>
  <si>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</si>
  <si>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</si>
  <si>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</si>
  <si>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</si>
  <si>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</si>
  <si>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</si>
  <si>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</si>
  <si>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</si>
  <si>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</si>
  <si>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</si>
  <si>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</si>
  <si>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</si>
  <si>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</si>
  <si>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</si>
  <si>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</si>
  <si>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</si>
  <si>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</si>
  <si>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</si>
  <si>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</si>
  <si>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</si>
  <si>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</si>
  <si>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</si>
  <si>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</si>
  <si>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</si>
  <si>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</si>
  <si>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</si>
  <si>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</si>
  <si>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</si>
  <si>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</si>
  <si>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</si>
  <si>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</si>
  <si>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</si>
  <si>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</si>
  <si>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</si>
  <si>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</si>
  <si>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</si>
  <si>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</si>
  <si>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</si>
  <si>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</si>
  <si>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</si>
  <si>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</si>
  <si>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</si>
  <si>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</si>
  <si>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</si>
  <si>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</si>
  <si>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</si>
  <si>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</si>
  <si>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</si>
  <si>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</si>
  <si>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</si>
  <si>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</si>
  <si>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</si>
  <si>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</si>
  <si>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</si>
  <si>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</si>
  <si>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</si>
  <si>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</si>
  <si>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</si>
  <si>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</si>
  <si>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</si>
  <si>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</si>
  <si>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</si>
  <si>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</si>
  <si>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</si>
  <si>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</si>
  <si>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</si>
  <si>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</si>
  <si>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</si>
  <si>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</si>
  <si>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</si>
  <si>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</si>
  <si>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</si>
  <si>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</si>
  <si>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</si>
  <si>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</si>
  <si>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</si>
  <si>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</si>
  <si>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</si>
  <si>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</si>
  <si>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</si>
  <si>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</si>
  <si>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</si>
  <si>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</si>
  <si>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</si>
  <si>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</si>
  <si>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</si>
  <si>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</si>
  <si>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</si>
  <si>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</si>
  <si>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</si>
  <si>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</si>
  <si>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</si>
  <si>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</si>
  <si>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</si>
  <si>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</si>
  <si>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</si>
  <si>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</si>
  <si>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</si>
  <si>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</si>
  <si>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</si>
  <si>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</si>
  <si>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</si>
  <si>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</si>
  <si>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</si>
  <si>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</si>
  <si>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</si>
  <si>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</si>
  <si>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</si>
  <si>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</si>
  <si>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</si>
  <si>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</si>
  <si>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</si>
  <si>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</si>
  <si>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</si>
  <si>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</si>
  <si>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</si>
  <si>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</si>
  <si>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</si>
  <si>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</si>
  <si>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</si>
  <si>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</si>
  <si>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</si>
  <si>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</si>
  <si>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</si>
  <si>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</si>
  <si>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</si>
  <si>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</si>
  <si>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</si>
  <si>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</si>
  <si>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</si>
  <si>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</si>
  <si>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</si>
  <si>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</si>
  <si>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</si>
  <si>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</si>
  <si>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</si>
  <si>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</si>
  <si>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</si>
  <si>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</si>
  <si>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</si>
  <si>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</si>
  <si>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</si>
  <si>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</si>
  <si>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</si>
  <si>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</si>
  <si>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</si>
  <si>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</si>
  <si>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</si>
  <si>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</si>
  <si>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</si>
  <si>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</si>
  <si>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</si>
  <si>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</si>
  <si>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</si>
  <si>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</si>
  <si>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</si>
  <si>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</si>
  <si>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</si>
  <si>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</si>
  <si>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</si>
  <si>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</si>
  <si>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</si>
  <si>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</si>
  <si>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</si>
  <si>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</si>
  <si>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</si>
  <si>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</si>
  <si>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</si>
  <si>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</si>
  <si>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</si>
  <si>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</si>
  <si>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</si>
  <si>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</si>
  <si>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</si>
  <si>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</si>
  <si>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</si>
  <si>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</si>
  <si>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</si>
  <si>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</si>
  <si>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</si>
  <si>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</si>
  <si>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</si>
  <si>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</si>
  <si>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</si>
  <si>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</si>
  <si>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</si>
  <si>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</si>
  <si>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</si>
  <si>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</si>
  <si>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</si>
  <si>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</si>
  <si>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</si>
  <si>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</si>
  <si>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</si>
  <si>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</si>
  <si>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</si>
  <si>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</si>
  <si>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</si>
  <si>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</si>
  <si>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</si>
  <si>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</si>
  <si>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</si>
  <si>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</si>
  <si>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</si>
  <si>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</si>
  <si>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</si>
  <si>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</si>
  <si>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</si>
  <si>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</si>
  <si>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</si>
  <si>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</si>
  <si>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</si>
  <si>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</si>
  <si>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</si>
  <si>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</si>
  <si>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</si>
  <si>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</si>
  <si>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</si>
  <si>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</si>
  <si>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</si>
  <si>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</si>
  <si>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</si>
  <si>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</si>
  <si>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</si>
  <si>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</si>
  <si>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</si>
  <si>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</si>
  <si>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</si>
  <si>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</si>
  <si>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</si>
  <si>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</si>
  <si>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</si>
  <si>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</si>
  <si>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</si>
  <si>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</si>
  <si>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</si>
  <si>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</si>
  <si>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</si>
  <si>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</si>
  <si>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</si>
  <si>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</si>
  <si>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</si>
  <si>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</si>
  <si>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</si>
  <si>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</si>
  <si>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</si>
  <si>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</si>
  <si>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</si>
  <si>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</si>
  <si>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</si>
  <si>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</si>
  <si>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</si>
  <si>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</si>
  <si>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</si>
  <si>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</si>
  <si>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</si>
  <si>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</si>
  <si>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</si>
  <si>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</si>
  <si>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</si>
  <si>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</si>
  <si>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</si>
  <si>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</si>
  <si>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</si>
  <si>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</si>
  <si>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</si>
  <si>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</si>
  <si>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</si>
  <si>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</si>
  <si>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</si>
  <si>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</si>
  <si>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</si>
  <si>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</si>
  <si>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</si>
  <si>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</si>
  <si>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</si>
  <si>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</si>
  <si>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</si>
  <si>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</si>
  <si>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</si>
  <si>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</si>
  <si>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</si>
  <si>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</si>
  <si>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</si>
  <si>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</si>
  <si>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</si>
  <si>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</si>
  <si>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</si>
  <si>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</si>
  <si>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</si>
  <si>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</si>
  <si>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</si>
  <si>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</si>
  <si>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</si>
  <si>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</si>
  <si>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</si>
  <si>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</si>
  <si>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</si>
  <si>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</si>
  <si>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</si>
  <si>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</si>
  <si>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</si>
  <si>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</si>
  <si>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</si>
  <si>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</si>
  <si>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</si>
  <si>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</si>
  <si>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</si>
  <si>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</si>
  <si>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</si>
  <si>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</si>
  <si>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</si>
  <si>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</si>
  <si>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</si>
  <si>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</si>
  <si>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</si>
  <si>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</si>
  <si>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</si>
  <si>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</si>
  <si>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</si>
  <si>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</si>
  <si>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</si>
  <si>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</si>
  <si>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</si>
  <si>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</si>
  <si>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</si>
  <si>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</si>
  <si>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</si>
  <si>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</si>
  <si>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</si>
  <si>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</si>
  <si>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</si>
  <si>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</si>
  <si>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</si>
  <si>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</si>
  <si>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</si>
  <si>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</si>
  <si>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</si>
  <si>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</si>
  <si>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</si>
  <si>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</si>
  <si>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</si>
  <si>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</si>
  <si>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</si>
  <si>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</si>
  <si>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</si>
  <si>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</si>
  <si>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</si>
  <si>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</si>
  <si>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</si>
  <si>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</si>
  <si>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</si>
  <si>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</si>
  <si>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</si>
  <si>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</si>
  <si>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</si>
  <si>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</si>
  <si>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</si>
  <si>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</si>
  <si>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</si>
  <si>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</si>
  <si>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</si>
  <si>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</si>
  <si>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</si>
  <si>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</si>
  <si>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</si>
  <si>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</si>
  <si>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</si>
  <si>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</si>
  <si>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</si>
  <si>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</si>
  <si>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</si>
  <si>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</si>
  <si>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</si>
  <si>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</si>
  <si>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</si>
  <si>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</si>
  <si>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</si>
  <si>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</si>
  <si>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</si>
  <si>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</si>
  <si>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</si>
  <si>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</si>
  <si>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</si>
  <si>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</si>
  <si>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</si>
  <si>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</si>
  <si>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</si>
  <si>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</si>
  <si>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</si>
  <si>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</si>
  <si>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</si>
  <si>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</si>
  <si>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</si>
  <si>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</si>
  <si>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</si>
  <si>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</si>
  <si>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</si>
  <si>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</si>
  <si>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</si>
  <si>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</si>
  <si>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</si>
  <si>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</si>
  <si>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</si>
  <si>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</si>
  <si>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</si>
  <si>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</si>
  <si>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</si>
  <si>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</si>
  <si>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</si>
  <si>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</si>
  <si>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</si>
  <si>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</si>
  <si>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</si>
  <si>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</si>
  <si>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</si>
  <si>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</si>
  <si>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</si>
  <si>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</si>
  <si>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</si>
  <si>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</si>
  <si>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</si>
  <si>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</si>
  <si>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</si>
  <si>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</si>
  <si>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</si>
  <si>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</si>
  <si>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</si>
  <si>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</si>
  <si>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</si>
  <si>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</si>
  <si>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</si>
  <si>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</si>
  <si>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</si>
  <si>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</si>
  <si>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</si>
  <si>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</si>
  <si>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</si>
  <si>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</si>
  <si>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</si>
  <si>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</si>
  <si>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</si>
  <si>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</si>
  <si>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</si>
  <si>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</si>
  <si>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</si>
  <si>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</si>
  <si>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</si>
  <si>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</si>
  <si>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</si>
  <si>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</si>
  <si>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</si>
  <si>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</si>
  <si>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</si>
  <si>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</si>
  <si>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</si>
  <si>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</si>
  <si>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</si>
  <si>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</si>
  <si>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</si>
  <si>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</si>
  <si>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</si>
  <si>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</si>
  <si>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</si>
  <si>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</si>
  <si>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</si>
  <si>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</si>
  <si>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</si>
  <si>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</si>
  <si>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</si>
  <si>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</si>
  <si>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</si>
  <si>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</si>
  <si>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</si>
  <si>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</si>
  <si>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</si>
  <si>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</si>
  <si>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</si>
  <si>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</si>
  <si>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</si>
  <si>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</si>
  <si>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</si>
  <si>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</si>
  <si>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</si>
  <si>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</si>
  <si>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</si>
  <si>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</si>
  <si>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</si>
  <si>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</si>
  <si>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</si>
  <si>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</si>
  <si>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</si>
  <si>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</si>
  <si>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</si>
  <si>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</si>
  <si>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</si>
  <si>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</si>
  <si>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</si>
  <si>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</si>
  <si>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</si>
  <si>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</si>
  <si>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</si>
  <si>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</si>
  <si>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</si>
  <si>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</si>
  <si>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</si>
  <si>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</si>
  <si>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</si>
  <si>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</si>
  <si>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</si>
  <si>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</si>
  <si>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</si>
  <si>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</si>
  <si>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</si>
  <si>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</si>
  <si>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</si>
  <si>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</si>
  <si>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</si>
  <si>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</si>
  <si>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</si>
  <si>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</si>
  <si>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</si>
  <si>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</si>
  <si>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</si>
  <si>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</si>
  <si>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</si>
  <si>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</si>
  <si>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</si>
  <si>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</si>
  <si>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</si>
  <si>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</si>
  <si>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</si>
  <si>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</si>
  <si>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</si>
  <si>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</si>
  <si>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</si>
  <si>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</si>
  <si>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</si>
  <si>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</si>
  <si>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</si>
  <si>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</si>
  <si>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</si>
  <si>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</si>
  <si>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</si>
  <si>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</si>
  <si>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</si>
  <si>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</si>
  <si>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</si>
  <si>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</si>
  <si>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</si>
  <si>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</si>
  <si>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</si>
  <si>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</si>
  <si>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</si>
  <si>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</si>
  <si>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</si>
  <si>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</si>
  <si>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</si>
  <si>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</si>
  <si>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</si>
  <si>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</si>
  <si>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</si>
  <si>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</si>
  <si>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</si>
  <si>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</si>
  <si>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</si>
  <si>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</si>
  <si>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</si>
  <si>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</si>
  <si>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</si>
  <si>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</si>
  <si>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</si>
  <si>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</si>
  <si>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</si>
  <si>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</si>
  <si>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</si>
  <si>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</si>
  <si>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</si>
  <si>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</si>
  <si>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</si>
  <si>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</si>
  <si>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</si>
  <si>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</si>
  <si>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</si>
  <si>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</si>
  <si>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</si>
  <si>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</si>
  <si>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</si>
  <si>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</si>
  <si>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</si>
  <si>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</si>
  <si>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</si>
  <si>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</si>
  <si>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</si>
  <si>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</si>
  <si>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</si>
  <si>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</si>
  <si>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</si>
  <si>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</si>
  <si>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</si>
  <si>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</si>
  <si>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</si>
  <si>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</si>
  <si>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</si>
  <si>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</si>
  <si>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</si>
  <si>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</si>
  <si>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</si>
  <si>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</si>
  <si>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</si>
  <si>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</si>
  <si>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</si>
  <si>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</si>
  <si>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</si>
  <si>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</si>
  <si>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</si>
  <si>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</si>
  <si>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</si>
  <si>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</si>
  <si>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</si>
  <si>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</si>
  <si>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</si>
  <si>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</si>
  <si>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</si>
  <si>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</si>
  <si>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</si>
  <si>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</si>
  <si>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</si>
  <si>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</si>
  <si>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</si>
  <si>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</si>
  <si>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</si>
  <si>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</si>
  <si>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</si>
  <si>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</si>
  <si>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</si>
  <si>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</si>
  <si>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</si>
  <si>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</si>
  <si>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</si>
  <si>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</si>
  <si>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</si>
  <si>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</si>
  <si>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</si>
  <si>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</si>
  <si>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</si>
  <si>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</si>
  <si>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</si>
  <si>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</si>
  <si>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</si>
  <si>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</si>
  <si>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</si>
  <si>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</si>
  <si>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</si>
  <si>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</si>
  <si>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</si>
  <si>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</si>
  <si>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</si>
  <si>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</si>
  <si>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</si>
  <si>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</si>
  <si>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</si>
  <si>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</si>
  <si>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</si>
  <si>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</si>
  <si>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</si>
  <si>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</si>
  <si>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</si>
  <si>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</si>
  <si>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</si>
  <si>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</si>
  <si>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</si>
  <si>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</si>
  <si>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</si>
  <si>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</si>
  <si>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</si>
  <si>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</si>
  <si>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</si>
  <si>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</si>
  <si>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</si>
  <si>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</si>
  <si>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</si>
  <si>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</si>
  <si>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</si>
  <si>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</si>
  <si>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</si>
  <si>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</si>
  <si>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</si>
  <si>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</si>
  <si>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</si>
  <si>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</si>
  <si>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</si>
  <si>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</si>
  <si>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</si>
  <si>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</si>
  <si>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</si>
  <si>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</si>
  <si>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</si>
  <si>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</si>
  <si>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</si>
  <si>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</si>
  <si>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</si>
  <si>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</si>
  <si>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</si>
  <si>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</si>
  <si>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</si>
  <si>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</si>
  <si>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</si>
  <si>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</si>
  <si>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</si>
  <si>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</si>
  <si>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</si>
  <si>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</si>
  <si>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</si>
  <si>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</si>
  <si>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</si>
  <si>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</si>
  <si>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</si>
  <si>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</si>
  <si>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</si>
  <si>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</si>
  <si>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</si>
  <si>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</si>
  <si>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</si>
  <si>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</si>
  <si>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</si>
  <si>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</si>
  <si>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</si>
  <si>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</si>
  <si>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</si>
  <si>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</si>
  <si>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</si>
  <si>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</si>
  <si>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</si>
  <si>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</si>
  <si>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</si>
  <si>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</si>
  <si>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</si>
  <si>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</si>
  <si>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</si>
  <si>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</si>
  <si>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</si>
  <si>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</si>
  <si>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</si>
  <si>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</si>
  <si>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</si>
  <si>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</si>
  <si>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</si>
  <si>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</si>
  <si>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</si>
  <si>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</si>
  <si>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</si>
  <si>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</si>
  <si>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</si>
  <si>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</si>
  <si>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</si>
  <si>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</si>
  <si>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</si>
  <si>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</si>
  <si>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</si>
  <si>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</si>
  <si>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</si>
  <si>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</si>
  <si>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</si>
  <si>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</si>
  <si>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</si>
  <si>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</si>
  <si>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</si>
  <si>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</si>
  <si>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</si>
  <si>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</si>
  <si>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</si>
  <si>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</si>
  <si>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</si>
  <si>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</si>
  <si>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</si>
  <si>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</si>
  <si>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</si>
  <si>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</si>
  <si>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</si>
  <si>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</si>
  <si>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</si>
  <si>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</si>
  <si>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</si>
  <si>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</si>
  <si>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</si>
  <si>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</si>
  <si>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</si>
  <si>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</si>
  <si>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</si>
  <si>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</si>
  <si>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</si>
  <si>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</si>
  <si>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</si>
  <si>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</si>
  <si>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</si>
  <si>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</si>
  <si>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</si>
  <si>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</si>
  <si>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</si>
  <si>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</si>
  <si>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</si>
  <si>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</si>
  <si>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</si>
  <si>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</si>
  <si>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</si>
  <si>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</si>
  <si>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</si>
  <si>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</si>
  <si>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</si>
  <si>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</si>
  <si>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</si>
  <si>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</si>
  <si>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</si>
  <si>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</si>
  <si>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</si>
  <si>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</si>
  <si>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</si>
  <si>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</si>
  <si>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</si>
  <si>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</si>
  <si>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</si>
  <si>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</si>
  <si>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</si>
  <si>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</si>
  <si>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</si>
  <si>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</si>
  <si>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</si>
  <si>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</si>
  <si>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</si>
  <si>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</si>
  <si>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</si>
  <si>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</si>
  <si>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</si>
  <si>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</si>
  <si>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</si>
  <si>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</si>
  <si>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</si>
  <si>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</si>
  <si>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</si>
  <si>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</si>
  <si>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</si>
  <si>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</si>
  <si>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</si>
  <si>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</si>
  <si>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</si>
  <si>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</si>
  <si>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</si>
  <si>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</si>
  <si>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</si>
  <si>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</si>
  <si>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</si>
  <si>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</si>
  <si>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</si>
  <si>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</si>
  <si>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</si>
  <si>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</si>
  <si>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</si>
  <si>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</si>
  <si>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</si>
  <si>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</si>
  <si>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</si>
  <si>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</si>
  <si>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</si>
  <si>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</si>
  <si>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</si>
  <si>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</si>
  <si>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</si>
  <si>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</si>
  <si>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</si>
  <si>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</si>
  <si>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</si>
  <si>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</si>
  <si>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</si>
  <si>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</si>
  <si>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</si>
  <si>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</si>
  <si>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</si>
  <si>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</si>
  <si>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</si>
  <si>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</si>
  <si>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</si>
  <si>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</si>
  <si>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</si>
  <si>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</si>
  <si>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</si>
  <si>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</si>
  <si>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</si>
  <si>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</si>
  <si>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</si>
  <si>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</si>
  <si>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</si>
  <si>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</si>
  <si>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</si>
  <si>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</si>
  <si>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</si>
  <si>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</si>
  <si>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</si>
  <si>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</si>
  <si>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</si>
  <si>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</si>
  <si>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</si>
  <si>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</si>
  <si>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</si>
  <si>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</si>
  <si>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</si>
  <si>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</si>
  <si>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</si>
  <si>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</si>
  <si>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</si>
  <si>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</si>
  <si>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</si>
  <si>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</si>
  <si>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</si>
  <si>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</si>
  <si>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</si>
  <si>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</si>
  <si>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</si>
  <si>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</si>
  <si>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</si>
  <si>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</si>
  <si>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</si>
  <si>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</si>
  <si>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</si>
  <si>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</si>
  <si>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</si>
  <si>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</si>
  <si>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</si>
  <si>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</si>
  <si>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</si>
  <si>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</si>
  <si>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</si>
  <si>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</si>
  <si>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</si>
  <si>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</si>
  <si>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</si>
  <si>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</si>
  <si>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</si>
  <si>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</si>
  <si>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</si>
  <si>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</si>
  <si>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</si>
  <si>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</si>
  <si>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</si>
  <si>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</si>
  <si>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</si>
  <si>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</si>
  <si>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</si>
  <si>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</si>
  <si>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</si>
  <si>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</si>
  <si>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</si>
  <si>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</si>
  <si>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</si>
  <si>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</si>
  <si>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</si>
  <si>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</si>
  <si>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</si>
  <si>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</si>
  <si>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</si>
  <si>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</si>
  <si>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</si>
  <si>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</si>
  <si>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</si>
  <si>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</si>
  <si>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</si>
  <si>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</si>
  <si>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</si>
  <si>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</si>
  <si>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</si>
  <si>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</si>
  <si>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</si>
  <si>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</si>
  <si>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</si>
  <si>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</si>
  <si>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</si>
  <si>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</si>
  <si>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</si>
  <si>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</si>
  <si>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</si>
  <si>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</si>
  <si>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</si>
  <si>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</si>
  <si>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</si>
  <si>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</si>
  <si>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</si>
  <si>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</si>
  <si>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</si>
  <si>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</si>
  <si>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</si>
  <si>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</si>
  <si>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</si>
  <si>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</si>
  <si>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</si>
  <si>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</si>
  <si>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</si>
  <si>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</si>
  <si>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</si>
  <si>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</si>
  <si>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</si>
  <si>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</si>
  <si>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</si>
  <si>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</si>
  <si>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</si>
  <si>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</si>
  <si>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</si>
  <si>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</si>
  <si>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</si>
  <si>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</si>
  <si>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</si>
  <si>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</si>
  <si>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</si>
  <si>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</si>
  <si>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</si>
  <si>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</si>
  <si>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</si>
  <si>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</si>
  <si>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</si>
  <si>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</si>
  <si>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</si>
  <si>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</si>
  <si>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</si>
  <si>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</si>
  <si>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</si>
  <si>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</si>
  <si>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</si>
  <si>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</si>
  <si>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</si>
  <si>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</si>
  <si>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</si>
  <si>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</si>
  <si>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</si>
  <si>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</si>
  <si>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</si>
  <si>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</si>
  <si>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</si>
  <si>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</si>
  <si>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</si>
  <si>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</si>
  <si>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</si>
  <si>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</si>
  <si>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</si>
  <si>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</si>
  <si>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</si>
  <si>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</si>
  <si>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</si>
  <si>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</si>
  <si>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</si>
  <si>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</si>
  <si>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</si>
  <si>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</si>
  <si>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</si>
  <si>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</si>
  <si>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</si>
  <si>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</si>
  <si>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</si>
  <si>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</si>
  <si>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</si>
  <si>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</si>
  <si>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</si>
  <si>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</si>
  <si>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</si>
  <si>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</si>
  <si>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</si>
  <si>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</si>
  <si>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</si>
  <si>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</si>
  <si>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</si>
  <si>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</si>
  <si>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</si>
  <si>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</si>
  <si>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</si>
  <si>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</si>
  <si>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</si>
  <si>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</si>
  <si>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</si>
  <si>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</si>
  <si>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</si>
  <si>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</si>
  <si>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</si>
  <si>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</si>
  <si>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</si>
  <si>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</si>
  <si>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</si>
  <si>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</si>
  <si>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</si>
  <si>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</si>
  <si>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</si>
  <si>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</si>
  <si>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</si>
  <si>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</si>
  <si>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</si>
  <si>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</si>
  <si>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</si>
  <si>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</si>
  <si>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</si>
  <si>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</si>
  <si>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</si>
  <si>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</si>
  <si>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</si>
  <si>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</si>
  <si>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</si>
  <si>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</si>
  <si>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</si>
  <si>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</si>
  <si>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</si>
  <si>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</si>
  <si>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</si>
  <si>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</si>
  <si>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</si>
  <si>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</si>
  <si>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</si>
  <si>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</si>
  <si>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</si>
  <si>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</si>
  <si>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</si>
  <si>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</si>
  <si>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</si>
  <si>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</si>
  <si>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</si>
  <si>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</si>
  <si>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</si>
  <si>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</si>
  <si>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</si>
  <si>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</si>
  <si>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</si>
  <si>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</si>
  <si>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</si>
  <si>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</si>
  <si>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</si>
  <si>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</si>
  <si>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</si>
  <si>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</si>
  <si>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</si>
  <si>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</si>
  <si>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</si>
  <si>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</si>
  <si>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</si>
  <si>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</si>
  <si>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</si>
  <si>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</si>
  <si>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</si>
  <si>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</si>
  <si>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</si>
  <si>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</si>
  <si>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</si>
  <si>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</si>
  <si>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</si>
  <si>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</si>
  <si>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</si>
  <si>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</si>
  <si>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</si>
  <si>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</si>
  <si>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</si>
  <si>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</si>
  <si>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</si>
  <si>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</si>
  <si>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</si>
  <si>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</si>
  <si>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</si>
  <si>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</si>
  <si>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</si>
  <si>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</si>
  <si>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</si>
  <si>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</si>
  <si>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</si>
  <si>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</si>
  <si>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</si>
  <si>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</si>
  <si>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</si>
  <si>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</si>
  <si>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</si>
  <si>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</si>
  <si>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</si>
  <si>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</si>
  <si>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</si>
  <si>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</si>
  <si>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</si>
  <si>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</si>
  <si>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</si>
  <si>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</si>
  <si>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</si>
  <si>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</si>
  <si>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</si>
  <si>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</si>
  <si>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</si>
  <si>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</si>
  <si>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</si>
  <si>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</si>
  <si>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</si>
  <si>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</si>
  <si>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</si>
  <si>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</si>
  <si>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</si>
  <si>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</si>
  <si>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</si>
  <si>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</si>
  <si>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</si>
  <si>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</si>
  <si>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</si>
  <si>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</si>
  <si>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</si>
  <si>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</si>
  <si>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</si>
  <si>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</si>
  <si>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</si>
  <si>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</si>
  <si>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</si>
  <si>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</si>
  <si>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</si>
  <si>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</si>
  <si>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</si>
  <si>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</si>
  <si>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</si>
  <si>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</si>
  <si>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</si>
  <si>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</si>
  <si>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</si>
  <si>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</si>
  <si>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</si>
  <si>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</si>
  <si>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</si>
  <si>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</si>
  <si>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</si>
  <si>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</si>
  <si>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</si>
  <si>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</si>
  <si>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</si>
  <si>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</si>
  <si>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</si>
  <si>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</si>
  <si>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</si>
  <si>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</si>
  <si>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</si>
  <si>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</si>
  <si>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</si>
  <si>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</si>
  <si>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</si>
  <si>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</si>
  <si>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</si>
  <si>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</si>
  <si>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</si>
  <si>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</si>
  <si>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</si>
  <si>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</si>
  <si>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</si>
  <si>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</si>
  <si>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</si>
  <si>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</si>
  <si>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</si>
  <si>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</si>
  <si>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</si>
  <si>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</si>
  <si>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</si>
  <si>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</si>
  <si>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</si>
  <si>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</si>
  <si>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</si>
  <si>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</si>
  <si>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</si>
  <si>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</si>
  <si>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</si>
  <si>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</si>
  <si>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</si>
  <si>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</si>
  <si>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</si>
  <si>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</si>
  <si>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</si>
  <si>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</si>
  <si>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</si>
  <si>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</si>
  <si>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</si>
  <si>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</si>
  <si>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</si>
  <si>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</si>
  <si>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</si>
  <si>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</si>
  <si>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</si>
  <si>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</si>
  <si>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</si>
  <si>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</si>
  <si>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</si>
  <si>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</si>
  <si>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</si>
  <si>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</si>
  <si>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</si>
  <si>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</si>
  <si>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</si>
  <si>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</si>
  <si>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</si>
  <si>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</si>
  <si>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</si>
  <si>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</si>
  <si>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</si>
  <si>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</si>
  <si>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</si>
  <si>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</si>
  <si>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</si>
  <si>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</si>
  <si>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</si>
  <si>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</si>
  <si>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</si>
  <si>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</si>
  <si>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</si>
  <si>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</si>
  <si>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</si>
  <si>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</si>
  <si>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</si>
  <si>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</si>
  <si>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</si>
  <si>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</si>
  <si>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</si>
  <si>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</si>
  <si>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</si>
  <si>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</si>
  <si>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</si>
  <si>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</si>
  <si>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</si>
  <si>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</si>
  <si>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</si>
  <si>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</si>
  <si>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</si>
  <si>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</si>
  <si>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</si>
  <si>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</si>
  <si>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</si>
  <si>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</si>
  <si>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</si>
  <si>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</si>
  <si>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</si>
  <si>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</si>
  <si>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</si>
  <si>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</si>
  <si>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</si>
  <si>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</si>
  <si>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</si>
  <si>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</si>
  <si>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</si>
  <si>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</si>
  <si>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</si>
  <si>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</si>
  <si>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</si>
  <si>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</si>
  <si>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</si>
  <si>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</si>
  <si>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</si>
  <si>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</si>
  <si>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</si>
  <si>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</si>
  <si>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</si>
  <si>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</si>
  <si>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</si>
  <si>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</si>
  <si>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</si>
  <si>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</si>
  <si>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</si>
  <si>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</si>
  <si>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</si>
  <si>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</si>
  <si>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</si>
  <si>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</si>
  <si>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</si>
  <si>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</si>
  <si>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</si>
  <si>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</si>
  <si>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</si>
  <si>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</si>
  <si>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</si>
  <si>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</si>
  <si>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</si>
  <si>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</si>
  <si>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</si>
  <si>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</si>
  <si>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</si>
  <si>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</si>
  <si>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</si>
  <si>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</si>
  <si>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</si>
  <si>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</si>
  <si>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</si>
  <si>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</si>
  <si>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</si>
  <si>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</si>
  <si>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</si>
  <si>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</si>
  <si>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</si>
  <si>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</si>
  <si>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</si>
  <si>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</si>
  <si>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</si>
  <si>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</si>
  <si>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</si>
  <si>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</si>
  <si>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</si>
  <si>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</si>
  <si>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</si>
  <si>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</si>
  <si>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</si>
  <si>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</si>
  <si>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</si>
  <si>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</si>
  <si>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</si>
  <si>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</si>
  <si>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</si>
  <si>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</si>
  <si>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</si>
  <si>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</si>
  <si>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</si>
  <si>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</si>
  <si>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</si>
  <si>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</si>
  <si>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</si>
  <si>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</si>
  <si>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</si>
  <si>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</si>
  <si>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</si>
  <si>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</si>
  <si>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</si>
  <si>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</si>
  <si>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</si>
  <si>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</si>
  <si>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</si>
  <si>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</si>
  <si>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</si>
  <si>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</si>
  <si>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</si>
  <si>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</si>
  <si>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</si>
  <si>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</si>
  <si>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</si>
  <si>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</si>
  <si>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</si>
  <si>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</si>
  <si>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</si>
  <si>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</si>
  <si>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</si>
  <si>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</si>
  <si>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</si>
  <si>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</si>
  <si>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</si>
  <si>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</si>
  <si>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</si>
  <si>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</si>
  <si>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</si>
  <si>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</si>
  <si>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</si>
  <si>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</si>
  <si>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</si>
  <si>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</si>
  <si>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</si>
  <si>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</si>
  <si>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</si>
  <si>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</si>
  <si>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</si>
  <si>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</si>
  <si>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</si>
  <si>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</si>
  <si>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</si>
  <si>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</si>
  <si>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</si>
  <si>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</si>
  <si>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</si>
  <si>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</si>
  <si>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</si>
  <si>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</si>
  <si>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</si>
  <si>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</si>
  <si>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</si>
  <si>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</si>
  <si>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</si>
  <si>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</si>
  <si>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</si>
  <si>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</si>
  <si>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</si>
  <si>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</si>
  <si>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</si>
  <si>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</si>
  <si>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</si>
  <si>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</si>
  <si>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</si>
  <si>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</si>
  <si>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</si>
  <si>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</si>
  <si>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</si>
  <si>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</si>
  <si>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</si>
  <si>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</si>
  <si>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</si>
  <si>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</si>
  <si>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</si>
  <si>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</si>
  <si>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</si>
  <si>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</si>
  <si>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</si>
  <si>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</si>
  <si>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</si>
  <si>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</si>
  <si>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</si>
  <si>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</si>
  <si>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</si>
  <si>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</si>
  <si>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</si>
  <si>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</si>
  <si>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</si>
  <si>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</si>
  <si>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</si>
  <si>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</si>
  <si>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</si>
  <si>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</si>
  <si>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</si>
  <si>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</si>
  <si>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</si>
  <si>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</si>
  <si>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</si>
  <si>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</si>
  <si>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</si>
  <si>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</si>
  <si>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</si>
  <si>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</si>
  <si>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</si>
  <si>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</si>
  <si>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</si>
  <si>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</si>
  <si>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</si>
  <si>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</si>
  <si>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</si>
  <si>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</si>
  <si>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</si>
  <si>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</si>
  <si>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</si>
  <si>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</si>
  <si>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</si>
  <si>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</si>
  <si>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</si>
  <si>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</si>
  <si>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</si>
  <si>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</si>
  <si>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</si>
  <si>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</si>
  <si>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</si>
  <si>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</si>
  <si>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</si>
  <si>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</si>
  <si>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</si>
  <si>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</si>
  <si>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</si>
  <si>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</si>
  <si>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</si>
  <si>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</si>
  <si>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</si>
  <si>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</si>
  <si>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</si>
  <si>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</si>
  <si>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</si>
  <si>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</si>
  <si>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</si>
  <si>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</si>
  <si>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</si>
  <si>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</si>
  <si>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</si>
  <si>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</si>
  <si>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</si>
  <si>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</si>
  <si>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</si>
  <si>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</si>
  <si>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</si>
  <si>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</si>
  <si>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</si>
  <si>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</si>
  <si>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</si>
  <si>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</si>
  <si>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</si>
  <si>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</si>
  <si>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</si>
  <si>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</si>
  <si>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</si>
  <si>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</si>
  <si>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</si>
  <si>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</si>
  <si>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</si>
  <si>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</si>
  <si>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</si>
  <si>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</si>
  <si>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</si>
  <si>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</si>
  <si>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</si>
  <si>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</si>
  <si>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</si>
  <si>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</si>
  <si>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</si>
  <si>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</si>
  <si>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</si>
  <si>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</si>
  <si>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</si>
  <si>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</si>
  <si>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</si>
  <si>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</si>
  <si>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</si>
  <si>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</si>
  <si>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</si>
  <si>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</si>
  <si>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</si>
  <si>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</si>
  <si>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</si>
  <si>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</si>
  <si>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</si>
  <si>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</si>
  <si>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</si>
  <si>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</si>
  <si>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</si>
  <si>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</si>
  <si>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</si>
  <si>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</si>
  <si>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</si>
  <si>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</si>
  <si>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</si>
  <si>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</si>
  <si>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</si>
  <si>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</si>
  <si>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</si>
  <si>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</si>
  <si>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</si>
  <si>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</si>
  <si>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</si>
  <si>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</si>
  <si>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</si>
  <si>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</si>
  <si>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</si>
  <si>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</si>
  <si>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</si>
  <si>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</si>
  <si>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</si>
  <si>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</si>
  <si>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</si>
  <si>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</si>
  <si>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</si>
  <si>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</si>
  <si>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</si>
  <si>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</si>
  <si>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</si>
  <si>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</si>
  <si>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</si>
  <si>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</si>
  <si>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</si>
  <si>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</si>
  <si>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</si>
  <si>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</si>
  <si>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</si>
  <si>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</si>
  <si>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</si>
  <si>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</si>
  <si>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</si>
  <si>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</si>
  <si>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</si>
  <si>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</si>
  <si>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</si>
  <si>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</si>
  <si>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</si>
  <si>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</si>
  <si>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</si>
  <si>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</si>
  <si>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</si>
  <si>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</si>
  <si>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</si>
  <si>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</si>
  <si>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</si>
  <si>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</si>
  <si>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</si>
  <si>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</si>
  <si>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</si>
  <si>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</si>
  <si>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</si>
  <si>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</si>
  <si>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</si>
  <si>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</si>
  <si>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</si>
  <si>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</si>
  <si>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</si>
  <si>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</si>
  <si>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</si>
  <si>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</si>
  <si>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</si>
  <si>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</si>
  <si>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</si>
  <si>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</si>
  <si>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</si>
  <si>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</si>
  <si>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</si>
  <si>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</si>
  <si>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</si>
  <si>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</si>
  <si>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</si>
  <si>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</si>
  <si>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</si>
  <si>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</si>
  <si>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</si>
  <si>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</si>
  <si>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</si>
  <si>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</si>
  <si>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</si>
  <si>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</si>
  <si>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</si>
  <si>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</si>
  <si>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</si>
  <si>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</si>
  <si>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</si>
  <si>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</si>
  <si>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</si>
  <si>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</si>
  <si>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</si>
  <si>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</si>
  <si>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</si>
  <si>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</si>
  <si>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</si>
  <si>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</si>
  <si>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</si>
  <si>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</si>
  <si>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</si>
  <si>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</si>
  <si>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</si>
  <si>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</si>
  <si>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</si>
  <si>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</si>
  <si>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</si>
  <si>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</si>
  <si>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</si>
  <si>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</si>
  <si>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</si>
  <si>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</si>
  <si>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</si>
  <si>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</si>
  <si>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</si>
  <si>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</si>
  <si>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</si>
  <si>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</si>
  <si>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</si>
  <si>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</si>
  <si>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</si>
  <si>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</si>
  <si>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</si>
  <si>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</si>
  <si>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</si>
  <si>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</si>
  <si>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</si>
  <si>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</si>
  <si>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</si>
  <si>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</si>
  <si>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</si>
  <si>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</si>
  <si>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</si>
  <si>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</si>
  <si>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</si>
  <si>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</si>
  <si>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</si>
  <si>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</si>
  <si>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</si>
  <si>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</si>
  <si>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</si>
  <si>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</si>
  <si>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</si>
  <si>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</si>
  <si>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</si>
  <si>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</si>
  <si>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</si>
  <si>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</si>
  <si>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</si>
  <si>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</si>
  <si>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</si>
  <si>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</si>
  <si>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</si>
  <si>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</si>
  <si>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</si>
  <si>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</si>
  <si>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</si>
  <si>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</si>
  <si>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</si>
  <si>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</si>
  <si>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</si>
  <si>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</si>
  <si>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</si>
  <si>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</si>
  <si>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</si>
  <si>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</si>
  <si>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</si>
  <si>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</si>
  <si>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</si>
  <si>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</si>
  <si>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</si>
  <si>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</si>
  <si>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</si>
  <si>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</si>
  <si>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</si>
  <si>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</si>
  <si>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</si>
  <si>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</si>
  <si>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</si>
  <si>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</si>
  <si>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</si>
  <si>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</si>
  <si>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</si>
  <si>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</si>
  <si>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</si>
  <si>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</si>
  <si>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</si>
  <si>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</si>
  <si>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</si>
  <si>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</si>
  <si>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</si>
  <si>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</si>
  <si>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</si>
  <si>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</si>
  <si>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</si>
  <si>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</si>
  <si>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</si>
  <si>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</si>
  <si>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</si>
  <si>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</si>
  <si>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</si>
  <si>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</si>
  <si>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</si>
  <si>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</si>
  <si>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</si>
  <si>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</si>
  <si>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</si>
  <si>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</si>
  <si>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</si>
  <si>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</si>
  <si>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</si>
  <si>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</si>
  <si>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</si>
  <si>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</si>
  <si>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</si>
  <si>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</si>
  <si>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</si>
  <si>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</si>
  <si>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</si>
  <si>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</si>
  <si>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</si>
  <si>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</si>
  <si>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</si>
  <si>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</si>
  <si>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</si>
  <si>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</si>
  <si>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</si>
  <si>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</si>
  <si>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</si>
  <si>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</si>
  <si>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</si>
  <si>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</si>
  <si>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</si>
  <si>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</si>
  <si>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</si>
  <si>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</si>
  <si>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</si>
  <si>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</si>
  <si>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</si>
  <si>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</si>
  <si>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</si>
  <si>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</si>
  <si>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</si>
  <si>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</si>
  <si>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</si>
  <si>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</si>
  <si>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</si>
  <si>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</si>
  <si>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</si>
  <si>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</si>
  <si>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</si>
  <si>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</si>
  <si>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</si>
  <si>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</si>
  <si>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</si>
  <si>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</si>
  <si>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</si>
  <si>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</si>
  <si>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</si>
  <si>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</si>
  <si>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</si>
  <si>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</si>
  <si>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</si>
  <si>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</si>
  <si>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</si>
  <si>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</si>
  <si>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</si>
  <si>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</si>
  <si>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</si>
  <si>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</si>
  <si>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</si>
  <si>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</si>
  <si>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</si>
  <si>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</si>
  <si>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</si>
  <si>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</si>
  <si>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</si>
  <si>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</si>
  <si>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</si>
  <si>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</si>
  <si>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</si>
  <si>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</si>
  <si>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</si>
  <si>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</si>
  <si>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</si>
  <si>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</si>
  <si>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</si>
  <si>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</si>
  <si>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</si>
  <si>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</si>
  <si>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</si>
  <si>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</si>
  <si>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</si>
  <si>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</si>
  <si>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</si>
  <si>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</si>
  <si>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</si>
  <si>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</si>
  <si>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</si>
  <si>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</si>
  <si>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</si>
  <si>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</si>
  <si>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</si>
  <si>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</si>
  <si>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</si>
  <si>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</si>
  <si>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</si>
  <si>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</si>
  <si>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</si>
  <si>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</si>
  <si>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</si>
  <si>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</si>
  <si>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</si>
  <si>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</si>
  <si>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</si>
  <si>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</si>
  <si>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</si>
  <si>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</si>
  <si>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</si>
  <si>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</si>
  <si>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</si>
  <si>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</si>
  <si>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</si>
  <si>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</si>
  <si>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</si>
  <si>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</si>
  <si>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</si>
  <si>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</si>
  <si>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</si>
  <si>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</si>
  <si>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</si>
  <si>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</si>
  <si>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</si>
  <si>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</si>
  <si>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</si>
  <si>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</si>
  <si>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</si>
  <si>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</si>
  <si>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</si>
  <si>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</si>
  <si>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</si>
  <si>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</si>
  <si>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</si>
  <si>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</si>
  <si>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</si>
  <si>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</si>
  <si>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</si>
  <si>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</si>
  <si>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</si>
  <si>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</si>
  <si>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</si>
  <si>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</si>
  <si>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</si>
  <si>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</si>
  <si>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</si>
  <si>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</si>
  <si>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</si>
  <si>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</si>
  <si>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</si>
  <si>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</si>
  <si>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</si>
  <si>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</si>
  <si>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</si>
  <si>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</si>
  <si>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</si>
  <si>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</si>
  <si>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</si>
  <si>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</si>
  <si>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</si>
  <si>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</si>
  <si>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</si>
  <si>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</si>
  <si>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</si>
  <si>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</si>
  <si>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</si>
  <si>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</si>
  <si>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</si>
  <si>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</si>
  <si>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</si>
  <si>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</si>
  <si>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</si>
  <si>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</si>
  <si>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</si>
  <si>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</si>
  <si>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</si>
  <si>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</si>
  <si>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</si>
  <si>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</si>
  <si>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</si>
  <si>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</si>
  <si>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</si>
  <si>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</si>
  <si>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</si>
  <si>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</si>
  <si>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</si>
  <si>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</si>
  <si>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</si>
  <si>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</si>
  <si>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</si>
  <si>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</si>
  <si>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</si>
  <si>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</si>
  <si>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</si>
  <si>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</si>
  <si>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</si>
  <si>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</si>
  <si>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</si>
  <si>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</si>
  <si>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</si>
  <si>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</si>
  <si>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</si>
  <si>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</si>
  <si>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</si>
  <si>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</si>
  <si>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</si>
  <si>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</si>
  <si>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</si>
  <si>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</si>
  <si>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</si>
  <si>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</si>
  <si>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</si>
  <si>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</si>
  <si>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</si>
  <si>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</si>
  <si>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</si>
  <si>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</si>
  <si>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</si>
  <si>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</si>
  <si>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</si>
  <si>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</si>
  <si>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</si>
  <si>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</si>
  <si>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</si>
  <si>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</si>
  <si>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</si>
  <si>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</si>
  <si>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</si>
  <si>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</si>
  <si>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</si>
  <si>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</si>
  <si>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</si>
  <si>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</si>
  <si>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</si>
  <si>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</si>
  <si>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</si>
  <si>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</si>
  <si>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</si>
  <si>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</si>
  <si>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</si>
  <si>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</si>
  <si>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</si>
  <si>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</si>
  <si>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</si>
  <si>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</si>
  <si>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</si>
  <si>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</si>
  <si>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</si>
  <si>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</si>
  <si>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</si>
  <si>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</si>
  <si>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</si>
  <si>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</si>
  <si>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</si>
  <si>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</si>
  <si>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</si>
  <si>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</si>
  <si>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</si>
  <si>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</si>
  <si>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</si>
  <si>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</si>
  <si>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</si>
  <si>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</si>
  <si>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</si>
  <si>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</si>
  <si>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</si>
  <si>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</si>
  <si>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</si>
  <si>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</si>
  <si>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</si>
  <si>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</si>
  <si>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</si>
  <si>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</si>
  <si>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</si>
  <si>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</si>
  <si>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</si>
  <si>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</si>
  <si>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</si>
  <si>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</si>
  <si>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</si>
  <si>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</si>
  <si>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</si>
  <si>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</si>
  <si>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</si>
  <si>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</si>
  <si>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</si>
  <si>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</si>
  <si>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</si>
  <si>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</si>
  <si>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</si>
  <si>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</si>
  <si>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</si>
  <si>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</si>
  <si>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</si>
  <si>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</si>
  <si>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</si>
  <si>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</si>
  <si>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</si>
  <si>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</si>
  <si>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</si>
  <si>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</si>
  <si>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</si>
  <si>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</si>
  <si>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</si>
  <si>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</si>
  <si>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</si>
  <si>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</si>
  <si>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</si>
  <si>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</si>
  <si>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</si>
  <si>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</si>
  <si>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</si>
  <si>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</si>
  <si>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</si>
  <si>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</si>
  <si>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</si>
  <si>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</si>
  <si>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</si>
  <si>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</si>
  <si>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</si>
  <si>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</si>
  <si>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</si>
  <si>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</si>
  <si>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</si>
  <si>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</si>
  <si>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</si>
  <si>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</si>
  <si>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</si>
  <si>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</si>
  <si>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</si>
  <si>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</si>
  <si>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</si>
  <si>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</si>
  <si>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</si>
  <si>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</si>
  <si>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</si>
  <si>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</si>
  <si>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</si>
  <si>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</si>
  <si>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</si>
  <si>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</si>
  <si>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</si>
  <si>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</si>
  <si>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</si>
  <si>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</si>
  <si>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</si>
  <si>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</si>
  <si>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</si>
  <si>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</si>
  <si>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</si>
  <si>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</si>
  <si>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</si>
  <si>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</si>
  <si>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</si>
  <si>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</si>
  <si>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</si>
  <si>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</si>
  <si>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</si>
  <si>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</si>
  <si>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</si>
  <si>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</si>
  <si>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</si>
  <si>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</si>
  <si>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</si>
  <si>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</si>
  <si>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</si>
  <si>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</si>
  <si>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</si>
  <si>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</si>
  <si>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</si>
  <si>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</si>
  <si>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</si>
  <si>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</si>
  <si>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</si>
  <si>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</si>
  <si>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</si>
  <si>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</si>
  <si>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</si>
  <si>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</si>
  <si>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</si>
  <si>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</si>
  <si>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</si>
  <si>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</si>
  <si>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</si>
  <si>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</si>
  <si>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</si>
  <si>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</si>
  <si>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</si>
  <si>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</si>
  <si>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</si>
  <si>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</si>
  <si>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</si>
  <si>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</si>
  <si>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</si>
  <si>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</si>
  <si>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</si>
  <si>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</si>
  <si>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</si>
  <si>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</si>
  <si>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</si>
  <si>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</si>
  <si>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</si>
  <si>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</si>
  <si>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</si>
  <si>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</si>
  <si>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</si>
  <si>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</si>
  <si>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</si>
  <si>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</si>
  <si>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</si>
  <si>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</si>
  <si>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</si>
  <si>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</si>
  <si>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</si>
  <si>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</si>
  <si>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</si>
  <si>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</si>
  <si>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</si>
  <si>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</si>
  <si>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</si>
  <si>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</si>
  <si>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</si>
  <si>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</si>
  <si>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</si>
  <si>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</si>
  <si>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</si>
  <si>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</si>
  <si>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</si>
  <si>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</si>
  <si>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</si>
  <si>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</si>
  <si>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</si>
  <si>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</si>
  <si>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</si>
  <si>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</si>
  <si>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</si>
  <si>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</si>
  <si>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</si>
  <si>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</si>
  <si>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</si>
  <si>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</si>
  <si>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</si>
  <si>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</si>
  <si>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</si>
  <si>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</si>
  <si>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</si>
  <si>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</si>
  <si>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</si>
  <si>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</si>
  <si>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</si>
  <si>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</si>
  <si>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</si>
  <si>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</si>
  <si>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</si>
  <si>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</si>
  <si>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</si>
  <si>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</si>
  <si>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</si>
  <si>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</si>
  <si>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</si>
  <si>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</si>
  <si>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</si>
  <si>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</si>
  <si>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</si>
  <si>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</si>
  <si>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</si>
  <si>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</si>
  <si>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</si>
  <si>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</si>
  <si>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</si>
  <si>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</si>
  <si>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</si>
  <si>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</si>
  <si>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</si>
  <si>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</si>
  <si>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</si>
  <si>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</si>
  <si>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</si>
  <si>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</si>
  <si>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</si>
  <si>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</si>
  <si>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</si>
  <si>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</si>
  <si>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</si>
  <si>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</si>
  <si>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</si>
  <si>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</si>
  <si>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</si>
  <si>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</si>
  <si>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</si>
  <si>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</si>
  <si>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</si>
  <si>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</si>
  <si>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</si>
  <si>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</si>
  <si>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</si>
  <si>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</si>
  <si>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</si>
  <si>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</si>
  <si>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</si>
  <si>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</si>
  <si>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</si>
  <si>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</si>
  <si>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</si>
  <si>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</si>
  <si>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</si>
  <si>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</si>
  <si>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</si>
  <si>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</si>
  <si>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</si>
  <si>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</si>
  <si>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</si>
  <si>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</si>
  <si>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</si>
  <si>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</si>
  <si>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</si>
  <si>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</si>
  <si>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</si>
  <si>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</si>
  <si>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</si>
  <si>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</si>
  <si>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</si>
  <si>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</si>
  <si>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</si>
  <si>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</si>
  <si>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</si>
  <si>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</si>
  <si>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</si>
  <si>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</si>
  <si>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</si>
  <si>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</si>
  <si>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</si>
  <si>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</si>
  <si>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</si>
  <si>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</si>
  <si>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</si>
  <si>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</si>
  <si>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</si>
  <si>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</si>
  <si>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</si>
  <si>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</si>
  <si>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</si>
  <si>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</si>
  <si>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</si>
  <si>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</si>
  <si>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</si>
  <si>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</si>
  <si>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</si>
  <si>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</si>
  <si>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</si>
  <si>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</si>
  <si>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</si>
  <si>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</si>
  <si>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</si>
  <si>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</si>
  <si>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</si>
  <si>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</si>
  <si>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</si>
  <si>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</si>
  <si>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</si>
  <si>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</si>
  <si>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</si>
  <si>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</si>
  <si>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</si>
  <si>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</si>
  <si>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</si>
  <si>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</si>
  <si>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</si>
  <si>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</si>
  <si>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</si>
  <si>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</si>
  <si>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</si>
  <si>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</si>
  <si>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</si>
  <si>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</si>
  <si>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</si>
  <si>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</si>
  <si>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</si>
  <si>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</si>
  <si>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</si>
  <si>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</si>
  <si>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</si>
  <si>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</si>
  <si>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</si>
  <si>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</si>
  <si>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</si>
  <si>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</si>
  <si>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</si>
  <si>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</si>
  <si>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</si>
  <si>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</si>
  <si>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</si>
  <si>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</si>
  <si>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</si>
  <si>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</si>
  <si>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</si>
  <si>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</si>
  <si>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</si>
  <si>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</si>
  <si>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</si>
  <si>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</si>
  <si>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</si>
  <si>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</si>
  <si>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</si>
  <si>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</si>
  <si>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</si>
  <si>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</si>
  <si>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</si>
  <si>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</si>
  <si>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</si>
  <si>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</si>
  <si>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</si>
  <si>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</si>
  <si>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</si>
  <si>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</si>
  <si>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</si>
  <si>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</si>
  <si>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</si>
  <si>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</si>
  <si>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</si>
  <si>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</si>
  <si>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</si>
  <si>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</si>
  <si>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</si>
  <si>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</si>
  <si>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</si>
  <si>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</si>
  <si>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</si>
  <si>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</si>
  <si>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</si>
  <si>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</si>
  <si>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</si>
  <si>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</si>
  <si>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</si>
  <si>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</si>
  <si>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</si>
  <si>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</si>
  <si>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</si>
  <si>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</si>
  <si>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</si>
  <si>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</si>
  <si>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</si>
  <si>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</si>
  <si>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</si>
  <si>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</si>
  <si>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</si>
  <si>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</si>
  <si>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</si>
  <si>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</si>
  <si>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</si>
  <si>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</si>
  <si>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</si>
  <si>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</si>
  <si>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</si>
  <si>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</si>
  <si>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</si>
  <si>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</si>
  <si>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</si>
  <si>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</si>
  <si>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</si>
  <si>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</si>
  <si>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</si>
  <si>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</si>
  <si>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</si>
  <si>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</si>
  <si>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</si>
  <si>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</si>
  <si>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</si>
  <si>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</si>
  <si>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</si>
  <si>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</si>
  <si>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</si>
  <si>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</si>
  <si>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</si>
  <si>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</si>
  <si>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</si>
  <si>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</si>
  <si>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</si>
  <si>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</si>
  <si>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</si>
  <si>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</si>
  <si>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</si>
  <si>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</si>
  <si>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</si>
  <si>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</si>
  <si>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</si>
  <si>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</si>
  <si>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</si>
  <si>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</si>
  <si>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</si>
  <si>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</si>
  <si>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</si>
  <si>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</si>
  <si>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</si>
  <si>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</si>
  <si>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</si>
  <si>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</si>
  <si>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</si>
  <si>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</si>
  <si>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</si>
  <si>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</si>
  <si>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</si>
  <si>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</si>
  <si>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</si>
  <si>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</si>
  <si>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</si>
  <si>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</si>
  <si>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</si>
  <si>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</si>
  <si>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</si>
  <si>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</si>
  <si>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</si>
  <si>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</si>
  <si>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</si>
  <si>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</si>
  <si>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</si>
  <si>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</si>
  <si>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</si>
  <si>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</si>
  <si>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</si>
  <si>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</si>
  <si>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</si>
  <si>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</si>
  <si>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</si>
  <si>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</si>
  <si>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</si>
  <si>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</si>
  <si>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</si>
  <si>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</si>
  <si>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</si>
  <si>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</si>
  <si>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</si>
  <si>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</si>
  <si>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</si>
  <si>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</si>
  <si>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</si>
  <si>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</si>
  <si>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</si>
  <si>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</si>
  <si>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</si>
  <si>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</si>
  <si>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</si>
  <si>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</si>
  <si>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</si>
  <si>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</si>
  <si>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</si>
  <si>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</si>
  <si>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</si>
  <si>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</si>
  <si>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</si>
  <si>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</si>
  <si>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</si>
  <si>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</si>
  <si>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</si>
  <si>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</si>
  <si>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</si>
  <si>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</si>
  <si>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</si>
  <si>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</si>
  <si>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</si>
  <si>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</si>
  <si>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</si>
  <si>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</si>
  <si>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</si>
  <si>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</si>
  <si>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</si>
  <si>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</si>
  <si>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</si>
  <si>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</si>
  <si>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</si>
  <si>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</si>
  <si>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</si>
  <si>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</si>
  <si>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</si>
  <si>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</si>
  <si>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</si>
  <si>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</si>
  <si>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</si>
  <si>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</si>
  <si>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</si>
  <si>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</si>
  <si>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</si>
  <si>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</si>
  <si>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</si>
  <si>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</si>
  <si>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</si>
  <si>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</si>
  <si>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</si>
  <si>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</si>
  <si>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</si>
  <si>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</si>
  <si>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</si>
  <si>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</si>
  <si>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</si>
  <si>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</si>
  <si>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</si>
  <si>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</si>
  <si>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</si>
  <si>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</si>
  <si>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</si>
  <si>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</si>
  <si>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</si>
  <si>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</si>
  <si>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</si>
  <si>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</si>
  <si>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</si>
  <si>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</si>
  <si>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</si>
  <si>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</si>
  <si>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</si>
  <si>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</si>
  <si>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</si>
  <si>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</si>
  <si>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</si>
  <si>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</si>
  <si>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</si>
  <si>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</si>
  <si>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</si>
  <si>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</si>
  <si>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</si>
  <si>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</si>
  <si>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</si>
  <si>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</si>
  <si>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</si>
  <si>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</si>
  <si>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</si>
  <si>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</si>
  <si>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</si>
  <si>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</si>
  <si>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</si>
  <si>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</si>
  <si>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</si>
  <si>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</si>
  <si>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</si>
  <si>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</si>
  <si>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</si>
  <si>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</si>
  <si>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</si>
  <si>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</si>
  <si>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</si>
  <si>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</si>
  <si>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</si>
  <si>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</si>
  <si>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</si>
  <si>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</si>
  <si>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</si>
  <si>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</si>
  <si>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</si>
  <si>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</si>
  <si>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</si>
  <si>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</si>
  <si>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</si>
  <si>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</si>
  <si>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</si>
  <si>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</si>
  <si>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</si>
  <si>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</si>
  <si>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</si>
  <si>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</si>
  <si>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</si>
  <si>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</si>
  <si>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</si>
  <si>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</si>
  <si>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</si>
  <si>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</si>
  <si>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</si>
  <si>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</si>
  <si>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</si>
  <si>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</si>
  <si>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</si>
  <si>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</si>
  <si>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</si>
  <si>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</si>
  <si>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</si>
  <si>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</si>
  <si>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</si>
  <si>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</si>
  <si>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</si>
  <si>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</si>
  <si>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</si>
  <si>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</si>
  <si>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</si>
  <si>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</si>
  <si>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</si>
  <si>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</si>
  <si>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</si>
  <si>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</si>
  <si>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</si>
  <si>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</si>
  <si>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</si>
  <si>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</si>
  <si>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</si>
  <si>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</si>
  <si>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</si>
  <si>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</si>
  <si>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</si>
  <si>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</si>
  <si>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</si>
  <si>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</si>
  <si>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</si>
  <si>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</si>
  <si>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</si>
  <si>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</si>
  <si>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</si>
  <si>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</si>
  <si>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</si>
  <si>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</si>
  <si>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</si>
  <si>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</si>
  <si>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</si>
  <si>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</si>
  <si>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</si>
  <si>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</si>
  <si>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</si>
  <si>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</si>
  <si>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</si>
  <si>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</si>
  <si>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</si>
  <si>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</si>
  <si>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</si>
  <si>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</si>
  <si>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</si>
  <si>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</si>
  <si>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</si>
  <si>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</si>
  <si>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</si>
  <si>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</si>
  <si>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</si>
  <si>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</si>
  <si>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</si>
  <si>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</si>
  <si>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</si>
  <si>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</si>
  <si>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</si>
  <si>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</si>
  <si>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</si>
  <si>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</si>
  <si>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</si>
  <si>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</si>
  <si>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</si>
  <si>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</si>
  <si>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</si>
  <si>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</si>
  <si>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</si>
  <si>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</si>
  <si>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</si>
  <si>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</si>
  <si>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</si>
  <si>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</si>
  <si>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</si>
  <si>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</si>
  <si>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</si>
  <si>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</si>
  <si>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</si>
  <si>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</si>
  <si>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</si>
  <si>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</si>
  <si>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</si>
  <si>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</si>
  <si>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</si>
  <si>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</si>
  <si>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</si>
  <si>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</si>
  <si>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</si>
  <si>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</si>
  <si>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</si>
  <si>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</si>
  <si>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</si>
  <si>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</si>
  <si>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</si>
  <si>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</si>
  <si>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</si>
  <si>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</si>
  <si>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</si>
  <si>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</si>
  <si>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</si>
  <si>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</si>
  <si>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</si>
  <si>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</si>
  <si>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</si>
  <si>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</si>
  <si>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</si>
  <si>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</si>
  <si>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</si>
  <si>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</si>
  <si>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</si>
  <si>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</si>
  <si>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</si>
  <si>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</si>
  <si>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</si>
  <si>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</si>
  <si>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</si>
  <si>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</si>
  <si>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</si>
  <si>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</si>
  <si>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</si>
  <si>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</si>
  <si>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</si>
  <si>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</si>
  <si>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</si>
  <si>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</si>
  <si>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</si>
  <si>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</si>
  <si>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</si>
  <si>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</si>
  <si>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</si>
  <si>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</si>
  <si>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</si>
  <si>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</si>
  <si>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</si>
  <si>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</si>
  <si>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</si>
  <si>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</si>
  <si>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</si>
  <si>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</si>
  <si>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</si>
  <si>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</si>
  <si>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</si>
  <si>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</si>
  <si>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</si>
  <si>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</si>
  <si>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</si>
  <si>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</si>
  <si>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</si>
  <si>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</si>
  <si>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</si>
  <si>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</si>
  <si>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</si>
  <si>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</si>
  <si>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</si>
  <si>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</si>
  <si>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</si>
  <si>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</si>
  <si>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</si>
  <si>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</si>
  <si>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</si>
  <si>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</si>
  <si>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</si>
  <si>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</si>
  <si>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</si>
  <si>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</si>
  <si>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</si>
  <si>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</si>
  <si>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</si>
  <si>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</si>
  <si>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</si>
  <si>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</si>
  <si>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</si>
  <si>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</si>
  <si>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</si>
  <si>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</si>
  <si>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</si>
  <si>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</si>
  <si>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</si>
  <si>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</si>
  <si>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</si>
  <si>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</si>
  <si>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</si>
  <si>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</si>
  <si>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</si>
  <si>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</si>
  <si>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</si>
  <si>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</si>
  <si>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</si>
  <si>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</si>
  <si>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</si>
  <si>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</si>
  <si>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</si>
  <si>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</si>
  <si>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</si>
  <si>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</si>
  <si>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</si>
  <si>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</si>
  <si>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</si>
  <si>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</si>
  <si>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</si>
  <si>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</si>
  <si>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</si>
  <si>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</si>
  <si>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</si>
  <si>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</si>
  <si>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</si>
  <si>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</si>
  <si>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</si>
  <si>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</si>
  <si>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</si>
  <si>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</si>
  <si>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</si>
  <si>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</si>
  <si>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</si>
  <si>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</si>
  <si>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</si>
  <si>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</si>
  <si>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</si>
  <si>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</si>
  <si>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</si>
  <si>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</si>
  <si>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</si>
  <si>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</si>
  <si>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</si>
  <si>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</si>
  <si>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</si>
  <si>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</si>
  <si>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</si>
  <si>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</si>
  <si>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</si>
  <si>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</si>
  <si>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</si>
  <si>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</si>
  <si>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</si>
  <si>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</si>
  <si>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</si>
  <si>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</si>
  <si>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</si>
  <si>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</si>
  <si>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</si>
  <si>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</si>
  <si>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</si>
  <si>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</si>
  <si>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</si>
  <si>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</si>
  <si>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</si>
  <si>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</si>
  <si>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</si>
  <si>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</si>
  <si>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</si>
  <si>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</si>
  <si>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</si>
  <si>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</si>
  <si>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</si>
  <si>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</si>
  <si>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</si>
  <si>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</si>
  <si>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</si>
  <si>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</si>
  <si>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</si>
  <si>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</si>
  <si>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</si>
  <si>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</si>
  <si>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</si>
  <si>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</si>
  <si>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</si>
  <si>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</si>
  <si>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</si>
  <si>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</si>
  <si>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</si>
  <si>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</si>
  <si>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</si>
  <si>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</si>
  <si>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</si>
  <si>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</si>
  <si>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</si>
  <si>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</si>
  <si>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</si>
  <si>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</si>
  <si>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</si>
  <si>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</si>
  <si>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</si>
  <si>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</si>
  <si>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</si>
  <si>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</si>
  <si>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</si>
  <si>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</si>
  <si>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</si>
  <si>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</si>
  <si>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</si>
  <si>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</si>
  <si>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</si>
  <si>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</si>
  <si>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</si>
  <si>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</si>
  <si>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</si>
  <si>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</si>
  <si>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</si>
  <si>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</si>
  <si>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</si>
  <si>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</si>
  <si>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</si>
  <si>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</si>
  <si>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</si>
  <si>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</si>
  <si>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</si>
  <si>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</si>
  <si>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</si>
  <si>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</si>
  <si>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</si>
  <si>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</si>
  <si>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</si>
  <si>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</si>
  <si>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</si>
  <si>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</si>
  <si>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</si>
  <si>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</si>
  <si>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</si>
  <si>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</si>
  <si>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</si>
  <si>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</si>
  <si>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</si>
  <si>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</si>
  <si>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</si>
  <si>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</si>
  <si>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</si>
  <si>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</si>
  <si>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</si>
  <si>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</si>
  <si>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</si>
  <si>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</si>
  <si>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</si>
  <si>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</si>
  <si>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</si>
  <si>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</si>
  <si>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</si>
  <si>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</si>
  <si>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</si>
  <si>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</si>
  <si>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</si>
  <si>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</si>
  <si>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</si>
  <si>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</si>
  <si>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</si>
  <si>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</si>
  <si>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</si>
  <si>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</si>
  <si>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</si>
  <si>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</si>
  <si>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</si>
  <si>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</si>
  <si>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</si>
  <si>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</si>
  <si>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</si>
  <si>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</si>
  <si>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</si>
  <si>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</si>
  <si>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</si>
  <si>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</si>
  <si>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</si>
  <si>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</si>
  <si>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</si>
  <si>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</si>
  <si>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</si>
  <si>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</si>
  <si>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</si>
  <si>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</si>
  <si>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</si>
  <si>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</si>
  <si>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</si>
  <si>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</si>
  <si>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</si>
  <si>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</si>
  <si>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</si>
  <si>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</si>
  <si>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</si>
  <si>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</si>
  <si>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</si>
  <si>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</si>
  <si>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</si>
  <si>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</si>
  <si>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</si>
  <si>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</si>
  <si>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</si>
  <si>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</si>
  <si>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</si>
  <si>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</si>
  <si>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</si>
  <si>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</si>
  <si>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</si>
  <si>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</si>
  <si>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</si>
  <si>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</si>
  <si>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</si>
  <si>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</si>
  <si>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</si>
  <si>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</si>
  <si>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</si>
  <si>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</si>
  <si>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</si>
  <si>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</si>
  <si>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</si>
  <si>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</si>
  <si>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</si>
  <si>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</si>
  <si>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</si>
  <si>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</si>
  <si>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</si>
  <si>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</si>
  <si>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</si>
  <si>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</si>
  <si>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</si>
  <si>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</si>
  <si>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</si>
  <si>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</si>
  <si>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</si>
  <si>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</si>
  <si>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</si>
  <si>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</si>
  <si>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</si>
  <si>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</si>
  <si>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</si>
  <si>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</si>
  <si>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</si>
  <si>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</si>
  <si>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</si>
  <si>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</si>
  <si>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</si>
  <si>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</si>
  <si>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</si>
  <si>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</si>
  <si>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</si>
  <si>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</si>
  <si>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</si>
  <si>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</si>
  <si>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</si>
  <si>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</si>
  <si>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</si>
  <si>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</si>
  <si>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</si>
  <si>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</si>
  <si>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</si>
  <si>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</si>
  <si>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</si>
  <si>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</si>
  <si>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</si>
  <si>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</si>
  <si>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</si>
  <si>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</si>
  <si>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</si>
  <si>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</si>
  <si>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</si>
  <si>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</si>
  <si>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</si>
  <si>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</si>
  <si>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</si>
  <si>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</si>
  <si>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</si>
  <si>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</si>
  <si>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</si>
  <si>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</si>
  <si>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</si>
  <si>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</si>
  <si>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</si>
  <si>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</si>
  <si>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</si>
  <si>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</si>
  <si>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</si>
  <si>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</si>
  <si>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</si>
  <si>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</si>
  <si>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</si>
  <si>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</si>
  <si>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</si>
  <si>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</si>
  <si>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</si>
  <si>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</si>
  <si>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</si>
  <si>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</si>
  <si>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</si>
  <si>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</si>
  <si>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</si>
  <si>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</si>
  <si>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</si>
  <si>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</si>
  <si>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</si>
  <si>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</si>
  <si>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</si>
  <si>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</si>
  <si>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</si>
  <si>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</si>
  <si>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</si>
  <si>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</si>
  <si>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</si>
  <si>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</si>
  <si>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</si>
  <si>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</si>
  <si>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</si>
  <si>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</si>
  <si>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</si>
  <si>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</si>
  <si>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</si>
  <si>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</si>
  <si>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</si>
  <si>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</si>
  <si>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</si>
  <si>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</si>
  <si>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</si>
  <si>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</si>
  <si>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</si>
  <si>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</si>
  <si>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</si>
  <si>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</si>
  <si>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</si>
  <si>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</si>
  <si>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</si>
  <si>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</si>
  <si>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</si>
  <si>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</si>
  <si>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</si>
  <si>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</si>
  <si>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</si>
  <si>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</si>
  <si>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</si>
  <si>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</si>
  <si>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</si>
  <si>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</si>
  <si>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</si>
  <si>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</si>
  <si>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</si>
  <si>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</si>
  <si>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</si>
  <si>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</si>
  <si>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</si>
  <si>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</si>
  <si>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</si>
  <si>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</si>
  <si>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</si>
  <si>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</si>
  <si>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</si>
  <si>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</si>
  <si>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</si>
  <si>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</si>
  <si>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</si>
  <si>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</si>
  <si>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</si>
  <si>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</si>
  <si>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</si>
  <si>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</si>
  <si>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</si>
  <si>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</si>
  <si>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</si>
  <si>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</si>
  <si>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</si>
  <si>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</si>
  <si>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</si>
  <si>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</si>
  <si>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</si>
  <si>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</si>
  <si>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</si>
  <si>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</si>
  <si>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</si>
  <si>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</si>
  <si>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</si>
  <si>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</si>
  <si>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</si>
  <si>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</si>
  <si>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</si>
  <si>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</si>
  <si>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</si>
  <si>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</si>
  <si>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</si>
  <si>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</si>
  <si>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</si>
  <si>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</si>
  <si>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</si>
  <si>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</si>
  <si>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</si>
  <si>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</si>
  <si>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</si>
  <si>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</si>
  <si>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</si>
  <si>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</si>
  <si>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</si>
  <si>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</si>
  <si>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</si>
  <si>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</si>
  <si>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</si>
  <si>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</si>
  <si>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</si>
  <si>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</si>
  <si>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</si>
  <si>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</si>
  <si>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</si>
  <si>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</si>
  <si>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</si>
  <si>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</si>
  <si>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</si>
  <si>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</si>
  <si>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</si>
  <si>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</si>
  <si>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</si>
  <si>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</si>
  <si>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</si>
  <si>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</si>
  <si>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</si>
  <si>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</si>
  <si>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</si>
  <si>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</si>
  <si>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</si>
  <si>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</si>
  <si>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</si>
  <si>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</si>
  <si>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</si>
  <si>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</si>
  <si>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</si>
  <si>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</si>
  <si>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</si>
  <si>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</si>
  <si>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</si>
  <si>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</si>
  <si>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</si>
  <si>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</si>
  <si>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</si>
  <si>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</si>
  <si>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</si>
  <si>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</si>
  <si>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</si>
  <si>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</si>
  <si>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</si>
  <si>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</si>
  <si>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</si>
  <si>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</si>
  <si>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</si>
  <si>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</si>
  <si>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</si>
  <si>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</si>
  <si>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</si>
  <si>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</si>
  <si>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</si>
  <si>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</si>
  <si>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</si>
  <si>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</si>
  <si>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</si>
  <si>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</si>
  <si>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</si>
  <si>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</si>
  <si>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</si>
  <si>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</si>
  <si>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</si>
  <si>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</si>
  <si>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</si>
  <si>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</si>
  <si>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</si>
  <si>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</si>
  <si>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</si>
  <si>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</si>
  <si>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</si>
  <si>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</si>
  <si>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</si>
  <si>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</si>
  <si>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</si>
  <si>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</si>
  <si>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</si>
  <si>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</si>
  <si>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</si>
  <si>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</si>
  <si>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</si>
  <si>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</si>
  <si>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</si>
  <si>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</si>
  <si>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</si>
  <si>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</si>
  <si>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</si>
  <si>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</si>
  <si>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</si>
  <si>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</si>
  <si>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</si>
  <si>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</si>
  <si>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</si>
  <si>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</si>
  <si>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</si>
  <si>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</si>
  <si>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</si>
  <si>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</si>
  <si>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</si>
  <si>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</si>
  <si>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</si>
  <si>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</si>
  <si>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</si>
  <si>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</si>
  <si>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</si>
  <si>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</si>
  <si>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</si>
  <si>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</si>
  <si>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</si>
  <si>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</si>
  <si>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</si>
  <si>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</si>
  <si>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</si>
  <si>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</si>
  <si>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</si>
  <si>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</si>
  <si>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</si>
  <si>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</si>
  <si>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</si>
  <si>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</si>
  <si>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</si>
  <si>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</si>
  <si>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</si>
  <si>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</si>
  <si>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</si>
  <si>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</si>
  <si>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</si>
  <si>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</si>
  <si>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</si>
  <si>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</si>
  <si>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</si>
  <si>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</si>
  <si>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</si>
  <si>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</si>
  <si>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</si>
  <si>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</si>
  <si>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</si>
  <si>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</si>
  <si>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</si>
  <si>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</si>
  <si>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</si>
  <si>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</si>
  <si>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</si>
  <si>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</si>
  <si>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</si>
  <si>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</si>
  <si>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</si>
  <si>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</si>
  <si>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</si>
  <si>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</si>
  <si>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</si>
  <si>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</si>
  <si>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</si>
  <si>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</si>
  <si>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</si>
  <si>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</si>
  <si>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</si>
  <si>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</si>
  <si>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</si>
  <si>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</si>
  <si>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</si>
  <si>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</si>
  <si>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</si>
  <si>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</si>
  <si>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</si>
  <si>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</si>
  <si>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</si>
  <si>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</si>
  <si>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</si>
  <si>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</si>
  <si>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</si>
  <si>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</si>
  <si>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</si>
  <si>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</si>
  <si>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</si>
  <si>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</si>
  <si>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</si>
  <si>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</si>
  <si>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</si>
  <si>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</si>
  <si>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</si>
  <si>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</si>
  <si>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</si>
  <si>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</si>
  <si>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</si>
  <si>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</si>
  <si>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</si>
  <si>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</si>
  <si>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</si>
  <si>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</si>
  <si>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</si>
  <si>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</si>
  <si>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</si>
  <si>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</si>
  <si>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</si>
  <si>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</si>
  <si>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</si>
  <si>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</si>
  <si>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</si>
  <si>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</si>
  <si>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</si>
  <si>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</si>
  <si>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</si>
  <si>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</si>
  <si>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</si>
  <si>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</si>
  <si>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</si>
  <si>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</si>
  <si>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</si>
  <si>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</si>
  <si>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</si>
  <si>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</si>
  <si>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</si>
  <si>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</si>
  <si>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</si>
  <si>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</si>
  <si>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</si>
  <si>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</si>
  <si>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</si>
  <si>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</si>
  <si>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</si>
  <si>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</si>
  <si>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</si>
  <si>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</si>
  <si>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</si>
  <si>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</si>
  <si>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</si>
  <si>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</si>
  <si>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</si>
  <si>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</si>
  <si>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</si>
  <si>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</si>
  <si>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</si>
  <si>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</si>
  <si>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</si>
  <si>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</si>
  <si>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</si>
  <si>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</si>
  <si>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</si>
  <si>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</si>
  <si>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</si>
  <si>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</si>
  <si>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</si>
  <si>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</si>
  <si>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</si>
  <si>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</si>
  <si>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</si>
  <si>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</si>
  <si>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</si>
  <si>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</si>
  <si>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</si>
  <si>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</si>
  <si>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</si>
  <si>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</si>
  <si>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</si>
  <si>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</si>
  <si>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</si>
  <si>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</si>
  <si>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</si>
  <si>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</si>
  <si>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</si>
  <si>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</si>
  <si>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</si>
  <si>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</si>
  <si>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</si>
  <si>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</si>
  <si>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</si>
  <si>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</si>
  <si>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</si>
  <si>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</si>
  <si>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</si>
  <si>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</si>
  <si>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</si>
  <si>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</si>
  <si>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</si>
  <si>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</si>
  <si>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</si>
  <si>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</si>
  <si>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</si>
  <si>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</si>
  <si>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</si>
  <si>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</si>
  <si>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</si>
  <si>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</si>
  <si>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</si>
  <si>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</si>
  <si>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</si>
  <si>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</si>
  <si>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</si>
  <si>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</si>
  <si>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</si>
  <si>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</si>
  <si>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</si>
  <si>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</si>
  <si>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</si>
  <si>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</si>
  <si>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</si>
  <si>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</si>
  <si>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</si>
  <si>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</si>
  <si>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</si>
  <si>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</si>
  <si>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</si>
  <si>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</si>
  <si>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</si>
  <si>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</si>
  <si>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</si>
  <si>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</si>
  <si>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</si>
  <si>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</si>
  <si>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</si>
  <si>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</si>
  <si>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</si>
  <si>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</si>
  <si>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</si>
  <si>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</si>
  <si>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</si>
  <si>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</si>
  <si>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</si>
  <si>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</si>
  <si>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</si>
  <si>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</si>
  <si>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</si>
  <si>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</si>
  <si>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</si>
  <si>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</si>
  <si>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</si>
  <si>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</si>
  <si>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</si>
  <si>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</si>
  <si>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</si>
  <si>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</si>
  <si>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</si>
  <si>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</si>
  <si>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</si>
  <si>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</si>
  <si>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</si>
  <si>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</si>
  <si>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</si>
  <si>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</si>
  <si>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</si>
  <si>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</si>
  <si>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</si>
  <si>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</si>
  <si>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</si>
  <si>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</si>
  <si>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</si>
  <si>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</si>
  <si>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</si>
  <si>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</si>
  <si>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</si>
  <si>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</si>
  <si>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</si>
  <si>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</si>
  <si>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</si>
  <si>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</si>
  <si>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</si>
  <si>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</si>
  <si>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</si>
  <si>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</si>
  <si>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</si>
  <si>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</si>
  <si>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</si>
  <si>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</si>
  <si>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</si>
  <si>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</si>
  <si>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</si>
  <si>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</si>
  <si>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</si>
  <si>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</si>
  <si>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</si>
  <si>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</si>
  <si>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</si>
  <si>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</si>
  <si>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</si>
  <si>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</si>
  <si>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</si>
  <si>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</si>
  <si>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</si>
  <si>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</si>
  <si>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</si>
  <si>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</si>
  <si>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</si>
  <si>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</si>
  <si>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</si>
  <si>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</si>
  <si>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</si>
  <si>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</si>
  <si>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</si>
  <si>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</si>
  <si>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</si>
  <si>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</si>
  <si>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</si>
  <si>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</si>
  <si>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</si>
  <si>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</si>
  <si>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</si>
  <si>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</si>
  <si>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</si>
  <si>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</si>
  <si>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</si>
  <si>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</si>
  <si>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</si>
  <si>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</si>
  <si>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</si>
  <si>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</si>
  <si>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</si>
  <si>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</si>
  <si>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</si>
  <si>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</si>
  <si>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</si>
  <si>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</si>
  <si>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</si>
  <si>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</si>
  <si>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</si>
  <si>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</si>
  <si>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</si>
  <si>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</si>
  <si>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</si>
  <si>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</si>
  <si>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</si>
  <si>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</si>
  <si>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</si>
  <si>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</si>
  <si>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</si>
  <si>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</si>
  <si>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</si>
  <si>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</si>
  <si>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</si>
  <si>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</si>
  <si>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</si>
  <si>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</si>
  <si>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</si>
  <si>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</si>
  <si>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</si>
  <si>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</si>
  <si>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</si>
  <si>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</si>
  <si>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</si>
  <si>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</si>
  <si>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</si>
  <si>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</si>
  <si>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</si>
  <si>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</si>
  <si>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</si>
  <si>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</si>
  <si>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</si>
  <si>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</si>
  <si>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</si>
  <si>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</si>
  <si>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</si>
  <si>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</si>
  <si>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</si>
  <si>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</si>
  <si>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</si>
  <si>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</si>
  <si>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</si>
  <si>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</si>
  <si>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</si>
  <si>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</si>
  <si>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</si>
  <si>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</si>
  <si>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</si>
  <si>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</si>
  <si>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</si>
  <si>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</si>
  <si>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</si>
  <si>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</si>
  <si>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</si>
  <si>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</si>
  <si>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</si>
  <si>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</si>
  <si>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</si>
  <si>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</si>
  <si>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</si>
  <si>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</si>
  <si>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</si>
  <si>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</si>
  <si>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</si>
  <si>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</si>
  <si>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</si>
  <si>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</si>
  <si>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</si>
  <si>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</si>
  <si>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</si>
  <si>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</si>
  <si>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</si>
  <si>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</si>
  <si>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</si>
  <si>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</si>
  <si>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</si>
  <si>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</si>
  <si>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</si>
  <si>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</si>
  <si>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</si>
  <si>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</si>
  <si>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</si>
  <si>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</si>
  <si>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</si>
  <si>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</si>
  <si>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</si>
  <si>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</si>
  <si>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</si>
  <si>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</si>
  <si>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</si>
  <si>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</si>
  <si>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</si>
  <si>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</si>
  <si>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</si>
  <si>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</si>
  <si>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</si>
  <si>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</si>
  <si>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</si>
  <si>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</si>
  <si>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</si>
  <si>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</si>
  <si>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</si>
  <si>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</si>
  <si>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</si>
  <si>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</si>
  <si>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</si>
  <si>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</si>
  <si>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</si>
  <si>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</si>
  <si>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</si>
  <si>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</si>
  <si>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</si>
  <si>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</si>
  <si>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</si>
  <si>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</si>
  <si>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</si>
  <si>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</si>
  <si>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</si>
  <si>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</si>
  <si>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</si>
  <si>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</si>
  <si>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</si>
  <si>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</si>
  <si>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</si>
  <si>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</si>
  <si>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</si>
  <si>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</si>
  <si>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</si>
  <si>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</si>
  <si>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</si>
  <si>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</si>
  <si>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</si>
  <si>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</si>
  <si>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</si>
  <si>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</si>
  <si>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</si>
  <si>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</si>
  <si>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</si>
  <si>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</si>
  <si>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</si>
  <si>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</si>
  <si>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</si>
  <si>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</si>
  <si>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</si>
  <si>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</si>
  <si>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</si>
  <si>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</si>
  <si>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</si>
  <si>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</si>
  <si>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</si>
  <si>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</si>
  <si>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</si>
  <si>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</si>
  <si>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</si>
  <si>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</si>
  <si>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</si>
  <si>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</si>
  <si>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</si>
  <si>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</si>
  <si>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</si>
  <si>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</si>
  <si>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</si>
  <si>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</si>
  <si>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</si>
  <si>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</si>
  <si>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</si>
  <si>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</si>
  <si>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</si>
  <si>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</si>
  <si>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</si>
  <si>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</si>
  <si>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</si>
  <si>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</si>
  <si>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</si>
  <si>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</si>
  <si>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</si>
  <si>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</si>
  <si>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</si>
  <si>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</si>
  <si>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</si>
  <si>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</si>
  <si>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</si>
  <si>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</si>
  <si>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</si>
  <si>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</si>
  <si>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</si>
  <si>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</si>
  <si>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</si>
  <si>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</si>
  <si>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</si>
  <si>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</si>
  <si>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</si>
  <si>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</si>
  <si>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</si>
  <si>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</si>
  <si>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</si>
  <si>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</si>
  <si>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</si>
  <si>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</si>
  <si>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</si>
  <si>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</si>
  <si>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</si>
  <si>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</si>
  <si>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</si>
  <si>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</si>
  <si>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</si>
  <si>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</si>
  <si>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</si>
  <si>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</si>
  <si>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</si>
  <si>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</si>
  <si>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</si>
  <si>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</si>
  <si>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</si>
  <si>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</si>
  <si>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</si>
  <si>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</si>
  <si>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</si>
  <si>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</si>
  <si>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</si>
  <si>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</si>
  <si>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</si>
  <si>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</si>
  <si>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</si>
  <si>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</si>
  <si>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</si>
  <si>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</si>
  <si>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</si>
  <si>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</si>
  <si>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</si>
  <si>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</si>
  <si>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</si>
  <si>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</si>
  <si>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</si>
  <si>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</si>
  <si>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</si>
  <si>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</si>
  <si>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</si>
  <si>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</si>
  <si>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</si>
  <si>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</si>
  <si>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</si>
  <si>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</si>
  <si>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</si>
  <si>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</si>
  <si>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</si>
  <si>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</si>
  <si>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</si>
  <si>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</si>
  <si>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</si>
  <si>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</si>
  <si>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</si>
  <si>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</si>
  <si>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</si>
  <si>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</si>
  <si>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</si>
  <si>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</si>
  <si>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</si>
  <si>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</si>
  <si>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</si>
  <si>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</si>
  <si>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</si>
  <si>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</si>
  <si>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</si>
  <si>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</si>
  <si>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</si>
  <si>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</si>
  <si>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</si>
  <si>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</si>
  <si>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</si>
  <si>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</si>
  <si>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</si>
  <si>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</si>
  <si>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</si>
  <si>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</si>
  <si>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</si>
  <si>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</si>
  <si>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</si>
  <si>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</si>
  <si>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</si>
  <si>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</si>
  <si>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</si>
  <si>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</si>
  <si>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</si>
  <si>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</si>
  <si>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</si>
  <si>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</si>
  <si>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</si>
  <si>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</si>
  <si>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</si>
  <si>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</si>
  <si>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</si>
  <si>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</si>
  <si>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</si>
  <si>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</si>
  <si>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</si>
  <si>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</si>
  <si>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</si>
  <si>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</si>
  <si>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</si>
  <si>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</si>
  <si>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</si>
  <si>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</si>
  <si>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</si>
  <si>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</si>
  <si>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</si>
  <si>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</si>
  <si>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</si>
  <si>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</si>
  <si>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</si>
  <si>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</si>
  <si>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</si>
  <si>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</si>
  <si>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</si>
  <si>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</si>
  <si>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</si>
  <si>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</si>
  <si>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</si>
  <si>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</si>
  <si>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</si>
  <si>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</si>
  <si>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</si>
  <si>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</si>
  <si>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</si>
  <si>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</si>
  <si>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</si>
  <si>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</si>
  <si>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</si>
  <si>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</si>
  <si>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</si>
  <si>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</si>
  <si>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</si>
  <si>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</si>
  <si>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</si>
  <si>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</si>
  <si>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</si>
  <si>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</si>
  <si>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</si>
  <si>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</si>
  <si>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</si>
  <si>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</si>
  <si>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</si>
  <si>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</si>
  <si>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</si>
  <si>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</si>
  <si>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</si>
  <si>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</si>
  <si>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</si>
  <si>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</si>
  <si>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</si>
  <si>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</si>
  <si>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</si>
  <si>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</si>
  <si>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</si>
  <si>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</si>
  <si>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</si>
  <si>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</si>
  <si>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</si>
  <si>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</si>
  <si>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</si>
  <si>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</si>
  <si>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</si>
  <si>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</si>
  <si>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</si>
  <si>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</si>
  <si>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</si>
  <si>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</si>
  <si>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</si>
  <si>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</si>
  <si>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</si>
  <si>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</si>
  <si>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</si>
  <si>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</si>
  <si>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</si>
  <si>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</si>
  <si>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</si>
  <si>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</si>
  <si>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</si>
  <si>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</si>
  <si>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</si>
  <si>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</si>
  <si>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</si>
  <si>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</si>
  <si>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</si>
  <si>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</si>
  <si>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</si>
  <si>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</si>
  <si>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</si>
  <si>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</si>
  <si>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</si>
  <si>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</si>
  <si>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</si>
  <si>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</si>
  <si>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</si>
  <si>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</si>
  <si>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</si>
  <si>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</si>
  <si>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</si>
  <si>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</si>
  <si>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</si>
  <si>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</si>
  <si>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</si>
  <si>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</si>
  <si>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</si>
  <si>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</si>
  <si>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</si>
  <si>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</si>
  <si>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</si>
  <si>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</si>
  <si>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</si>
  <si>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</si>
  <si>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</si>
  <si>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</si>
  <si>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</si>
  <si>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</si>
  <si>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</si>
  <si>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</si>
  <si>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</si>
  <si>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</si>
  <si>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</si>
  <si>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</si>
  <si>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</si>
  <si>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</si>
  <si>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</si>
  <si>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</si>
  <si>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</si>
  <si>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</si>
  <si>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</si>
  <si>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</si>
  <si>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</si>
  <si>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</si>
  <si>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</si>
  <si>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</si>
  <si>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</si>
  <si>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</si>
  <si>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</si>
  <si>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</si>
  <si>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</si>
  <si>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</si>
  <si>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</si>
  <si>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</si>
  <si>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</si>
  <si>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</si>
  <si>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</si>
  <si>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</si>
  <si>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</si>
  <si>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</si>
  <si>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</si>
  <si>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</si>
  <si>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</si>
  <si>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</si>
  <si>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</si>
  <si>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</si>
  <si>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</si>
  <si>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</si>
  <si>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</si>
  <si>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</si>
  <si>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</si>
  <si>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</si>
  <si>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</si>
  <si>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</si>
  <si>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</si>
  <si>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</si>
  <si>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</si>
  <si>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</si>
  <si>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</si>
  <si>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</si>
  <si>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</si>
  <si>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</si>
  <si>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</si>
  <si>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</si>
  <si>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</si>
  <si>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</si>
  <si>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</si>
  <si>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</si>
  <si>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</si>
  <si>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</si>
  <si>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</si>
  <si>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</si>
  <si>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</si>
  <si>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</si>
  <si>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</si>
  <si>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</si>
  <si>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</si>
  <si>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</si>
  <si>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</si>
  <si>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</si>
  <si>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</si>
  <si>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</si>
  <si>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</si>
  <si>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</si>
  <si>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</si>
  <si>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</si>
  <si>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</si>
  <si>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</si>
  <si>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</si>
  <si>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</si>
  <si>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</si>
  <si>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</si>
  <si>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</si>
  <si>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</si>
  <si>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</si>
  <si>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</si>
  <si>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</si>
  <si>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</si>
  <si>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</si>
  <si>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</si>
  <si>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</si>
  <si>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</si>
  <si>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</si>
  <si>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</si>
  <si>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</si>
  <si>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</si>
  <si>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</si>
  <si>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</si>
  <si>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</si>
  <si>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</si>
  <si>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</si>
  <si>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</si>
  <si>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</si>
  <si>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</si>
  <si>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</si>
  <si>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</si>
  <si>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</si>
  <si>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</si>
  <si>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</si>
  <si>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</si>
  <si>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</si>
  <si>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</si>
  <si>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</si>
  <si>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</si>
  <si>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</si>
  <si>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</si>
  <si>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</si>
  <si>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</si>
  <si>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</si>
  <si>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</si>
  <si>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</si>
  <si>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</si>
  <si>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</si>
  <si>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</si>
  <si>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</si>
  <si>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</si>
  <si>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</si>
  <si>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</si>
  <si>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</si>
  <si>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</si>
  <si>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</si>
  <si>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</si>
  <si>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</si>
  <si>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</si>
  <si>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</si>
  <si>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</si>
  <si>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</si>
  <si>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</si>
  <si>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</si>
  <si>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</si>
  <si>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</si>
  <si>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</si>
  <si>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</si>
  <si>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</si>
  <si>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</si>
  <si>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</si>
  <si>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</si>
  <si>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</si>
  <si>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</si>
  <si>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</si>
  <si>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</si>
  <si>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</si>
  <si>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</si>
  <si>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</si>
  <si>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</si>
  <si>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</si>
  <si>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</si>
  <si>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</si>
  <si>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</si>
  <si>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</si>
  <si>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</si>
  <si>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</si>
  <si>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</si>
  <si>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</si>
  <si>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</si>
  <si>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</si>
  <si>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</si>
  <si>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</si>
  <si>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</si>
  <si>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</si>
  <si>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</si>
  <si>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</si>
  <si>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</si>
  <si>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</si>
  <si>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</si>
  <si>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</si>
  <si>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</si>
  <si>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</si>
  <si>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</si>
  <si>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</si>
  <si>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</si>
  <si>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</si>
  <si>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</si>
  <si>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</si>
  <si>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</si>
  <si>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</si>
  <si>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</si>
  <si>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</si>
  <si>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</si>
  <si>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</si>
  <si>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</si>
  <si>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</si>
  <si>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</si>
  <si>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</si>
  <si>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</si>
  <si>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</si>
  <si>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</si>
  <si>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</si>
  <si>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</si>
  <si>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</si>
  <si>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</si>
  <si>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</si>
  <si>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</si>
  <si>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</si>
  <si>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</si>
  <si>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</si>
  <si>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</si>
  <si>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</si>
  <si>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</si>
  <si>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</si>
  <si>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</si>
  <si>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</si>
  <si>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</si>
  <si>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</si>
  <si>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</si>
  <si>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</si>
  <si>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</si>
  <si>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</si>
  <si>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</si>
  <si>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</si>
  <si>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</si>
  <si>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</si>
  <si>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</si>
  <si>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</si>
  <si>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</si>
  <si>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</si>
  <si>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</si>
  <si>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</si>
  <si>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</si>
  <si>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</si>
  <si>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</si>
  <si>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</si>
  <si>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</si>
  <si>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</si>
  <si>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</si>
  <si>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</si>
  <si>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</si>
  <si>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</si>
  <si>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</si>
  <si>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</si>
  <si>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</si>
  <si>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</si>
  <si>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</si>
  <si>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</si>
  <si>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</si>
  <si>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</si>
  <si>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</si>
  <si>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</si>
  <si>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</si>
  <si>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</si>
  <si>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</si>
  <si>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</si>
  <si>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</si>
  <si>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</si>
  <si>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</si>
  <si>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</si>
  <si>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</si>
  <si>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</si>
  <si>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</si>
  <si>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</si>
  <si>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</si>
  <si>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</si>
  <si>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</si>
  <si>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</si>
  <si>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</si>
  <si>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</si>
  <si>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</si>
  <si>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</si>
  <si>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</si>
  <si>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</si>
  <si>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</si>
  <si>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</si>
  <si>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</si>
  <si>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</si>
  <si>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</si>
  <si>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</si>
  <si>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</si>
  <si>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</si>
  <si>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</si>
  <si>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</si>
  <si>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</si>
  <si>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</si>
  <si>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</si>
  <si>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</si>
  <si>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</si>
  <si>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</si>
  <si>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</si>
  <si>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</si>
  <si>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</si>
  <si>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</si>
  <si>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</si>
  <si>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</si>
  <si>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</si>
  <si>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</si>
  <si>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</si>
  <si>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</si>
  <si>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</si>
  <si>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</si>
  <si>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</si>
  <si>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</si>
  <si>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</si>
  <si>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</si>
  <si>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</si>
  <si>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</si>
  <si>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</si>
  <si>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</si>
  <si>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</si>
  <si>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</si>
  <si>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</si>
  <si>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</si>
  <si>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</si>
  <si>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</si>
  <si>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</si>
  <si>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</si>
  <si>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</si>
  <si>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</si>
  <si>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</si>
  <si>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</si>
  <si>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</si>
  <si>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</si>
  <si>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</si>
  <si>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</si>
  <si>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</si>
  <si>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</si>
  <si>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</si>
  <si>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</si>
  <si>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</si>
  <si>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</si>
  <si>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</si>
  <si>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</si>
  <si>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</si>
  <si>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</si>
  <si>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</si>
  <si>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</si>
  <si>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</si>
  <si>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</si>
  <si>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</si>
  <si>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</si>
  <si>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</si>
  <si>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</si>
  <si>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</si>
  <si>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</si>
  <si>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</si>
  <si>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</si>
  <si>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</si>
  <si>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</si>
  <si>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</si>
  <si>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</si>
  <si>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</si>
  <si>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</si>
  <si>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</si>
  <si>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</si>
  <si>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</si>
  <si>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</si>
  <si>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</si>
  <si>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</si>
  <si>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</si>
  <si>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</si>
  <si>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</si>
  <si>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</si>
  <si>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</si>
  <si>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</si>
  <si>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</si>
  <si>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</si>
  <si>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</si>
  <si>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</si>
  <si>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</si>
  <si>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</si>
  <si>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</si>
  <si>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</si>
  <si>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</si>
  <si>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</si>
  <si>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</si>
  <si>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</si>
  <si>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</si>
  <si>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</si>
  <si>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</si>
  <si>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</si>
  <si>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</si>
  <si>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</si>
  <si>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</si>
  <si>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</si>
  <si>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</si>
  <si>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</si>
  <si>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</si>
  <si>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</si>
  <si>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</si>
  <si>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</si>
  <si>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</si>
  <si>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</si>
  <si>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</si>
  <si>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</si>
  <si>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</si>
  <si>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</si>
  <si>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</si>
  <si>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</si>
  <si>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</si>
  <si>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</si>
  <si>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</si>
  <si>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</si>
  <si>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</si>
  <si>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</si>
  <si>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</si>
  <si>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</si>
  <si>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</si>
  <si>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</si>
  <si>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</si>
  <si>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</si>
  <si>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</si>
  <si>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</si>
  <si>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</si>
  <si>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</si>
  <si>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</si>
  <si>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</si>
  <si>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</si>
  <si>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</si>
  <si>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</si>
  <si>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</si>
  <si>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</si>
  <si>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</si>
  <si>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</si>
  <si>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</si>
  <si>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</si>
  <si>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</si>
  <si>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</si>
  <si>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</si>
  <si>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</si>
  <si>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</si>
  <si>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</si>
  <si>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</si>
  <si>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</si>
  <si>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</si>
  <si>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</si>
  <si>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</si>
  <si>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</si>
  <si>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</si>
  <si>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</si>
  <si>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</si>
  <si>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</si>
  <si>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</si>
  <si>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</si>
  <si>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</si>
  <si>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</si>
  <si>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</si>
  <si>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</si>
  <si>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</si>
  <si>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</si>
  <si>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</si>
  <si>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</si>
  <si>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</si>
  <si>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</si>
  <si>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</si>
  <si>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</si>
  <si>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</si>
  <si>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</si>
  <si>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</si>
  <si>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</si>
  <si>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</si>
  <si>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</si>
  <si>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</si>
  <si>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</si>
  <si>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</si>
  <si>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</si>
  <si>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</si>
  <si>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</si>
  <si>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</si>
  <si>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</si>
  <si>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</si>
  <si>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</si>
  <si>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</si>
  <si>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</si>
  <si>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</si>
  <si>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</si>
  <si>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</si>
  <si>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</si>
  <si>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</si>
  <si>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</si>
  <si>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</si>
  <si>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</si>
  <si>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</si>
  <si>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</si>
  <si>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</si>
  <si>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</si>
  <si>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</si>
  <si>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</si>
  <si>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</si>
  <si>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</si>
  <si>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</si>
  <si>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</si>
  <si>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</si>
  <si>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</si>
  <si>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</si>
  <si>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</si>
  <si>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</si>
  <si>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</si>
  <si>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</si>
  <si>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</si>
  <si>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</si>
  <si>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</si>
  <si>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</si>
  <si>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</si>
  <si>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</si>
  <si>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</si>
  <si>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</si>
  <si>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</si>
  <si>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</si>
  <si>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</si>
  <si>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</si>
  <si>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</si>
  <si>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</si>
  <si>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</si>
  <si>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</si>
  <si>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</si>
  <si>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</si>
  <si>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</si>
  <si>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</si>
  <si>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</si>
  <si>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</si>
  <si>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</si>
  <si>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</si>
  <si>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</si>
  <si>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</si>
  <si>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</si>
  <si>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</si>
  <si>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</si>
  <si>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</si>
  <si>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</si>
  <si>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</si>
  <si>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</si>
  <si>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</si>
  <si>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</si>
  <si>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</si>
  <si>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</si>
  <si>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</si>
  <si>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</si>
  <si>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</si>
  <si>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</si>
  <si>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</si>
  <si>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</si>
  <si>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</si>
  <si>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</si>
  <si>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</si>
  <si>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</si>
  <si>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</si>
  <si>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</si>
  <si>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</si>
  <si>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</si>
  <si>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</si>
  <si>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</si>
  <si>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</si>
  <si>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</si>
  <si>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</si>
  <si>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</si>
  <si>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</si>
  <si>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</si>
  <si>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</si>
  <si>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</si>
  <si>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</si>
  <si>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</si>
  <si>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</si>
  <si>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</si>
  <si>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</si>
  <si>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</si>
  <si>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</si>
  <si>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</si>
  <si>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</si>
  <si>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</si>
  <si>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</si>
  <si>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</si>
  <si>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</si>
  <si>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</si>
  <si>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</si>
  <si>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</si>
  <si>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</si>
  <si>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</si>
  <si>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</si>
  <si>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</si>
  <si>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</si>
  <si>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</si>
  <si>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</si>
  <si>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</si>
  <si>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</si>
  <si>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</si>
  <si>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</si>
  <si>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</si>
  <si>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</si>
  <si>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</si>
  <si>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</si>
  <si>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</si>
  <si>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</si>
  <si>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</si>
  <si>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</si>
  <si>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</si>
  <si>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</si>
  <si>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</si>
  <si>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</si>
  <si>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</si>
  <si>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</si>
  <si>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</si>
  <si>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</si>
  <si>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</si>
  <si>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</si>
  <si>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</si>
  <si>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</si>
  <si>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</si>
  <si>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</si>
  <si>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</si>
  <si>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</si>
  <si>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</si>
  <si>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</si>
  <si>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</si>
  <si>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</si>
  <si>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</si>
  <si>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</si>
  <si>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</si>
  <si>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</si>
  <si>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</si>
  <si>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</si>
  <si>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</si>
  <si>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</si>
  <si>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</si>
  <si>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</si>
  <si>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</si>
  <si>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</si>
  <si>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</si>
  <si>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</si>
  <si>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</si>
  <si>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</si>
  <si>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</si>
  <si>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</si>
  <si>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</si>
  <si>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</si>
  <si>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</si>
  <si>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</si>
  <si>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</si>
  <si>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</si>
  <si>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</si>
  <si>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</si>
  <si>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</si>
  <si>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</si>
  <si>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</si>
  <si>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</si>
  <si>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</si>
  <si>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</si>
  <si>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</si>
  <si>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</si>
  <si>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</si>
  <si>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</si>
  <si>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</si>
  <si>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</si>
  <si>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</si>
  <si>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</si>
  <si>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</si>
  <si>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</si>
  <si>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</si>
  <si>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</si>
  <si>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</si>
  <si>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</si>
  <si>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</si>
  <si>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</si>
  <si>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</si>
  <si>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</si>
  <si>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</si>
  <si>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</si>
  <si>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</si>
  <si>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</si>
  <si>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</si>
  <si>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</si>
  <si>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</si>
  <si>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</si>
  <si>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</si>
  <si>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</si>
  <si>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</si>
  <si>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</si>
  <si>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</si>
  <si>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</si>
  <si>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</si>
  <si>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</si>
  <si>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</si>
  <si>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</si>
  <si>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</si>
  <si>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</si>
  <si>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</si>
  <si>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</si>
  <si>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</si>
  <si>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</si>
  <si>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</si>
  <si>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</si>
  <si>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</si>
  <si>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</si>
  <si>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</si>
  <si>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</si>
  <si>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</si>
  <si>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</si>
  <si>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</si>
  <si>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</si>
  <si>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</si>
  <si>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</si>
  <si>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</si>
  <si>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</si>
  <si>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</si>
  <si>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</si>
  <si>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</si>
  <si>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</si>
  <si>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</si>
  <si>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</si>
  <si>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</si>
  <si>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</si>
  <si>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</si>
  <si>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</si>
  <si>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</si>
  <si>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</si>
  <si>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</si>
  <si>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</si>
  <si>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</si>
  <si>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</si>
  <si>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</si>
  <si>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</si>
  <si>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</si>
  <si>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</si>
  <si>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</si>
  <si>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</si>
  <si>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</si>
  <si>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</si>
  <si>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</si>
  <si>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</si>
  <si>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</si>
  <si>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</si>
  <si>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</si>
  <si>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</si>
  <si>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</si>
  <si>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</si>
  <si>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</si>
  <si>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</si>
  <si>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</si>
  <si>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</si>
  <si>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</si>
  <si>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</si>
  <si>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</si>
  <si>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</si>
  <si>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</si>
  <si>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</si>
  <si>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</si>
  <si>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</si>
  <si>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</si>
  <si>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</si>
  <si>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</si>
  <si>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</si>
  <si>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</si>
  <si>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</si>
  <si>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</si>
  <si>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</si>
  <si>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</si>
  <si>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</si>
  <si>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</si>
  <si>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</si>
  <si>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</si>
  <si>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</si>
  <si>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</si>
  <si>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</si>
  <si>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</si>
  <si>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</si>
  <si>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</si>
  <si>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</si>
  <si>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</si>
  <si>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</si>
  <si>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</si>
  <si>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</si>
  <si>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</si>
  <si>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</si>
  <si>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</si>
  <si>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</si>
  <si>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</si>
  <si>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</si>
  <si>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</si>
  <si>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</si>
  <si>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</si>
  <si>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</si>
  <si>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</si>
  <si>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</si>
  <si>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</si>
  <si>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</si>
  <si>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</si>
  <si>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</si>
  <si>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</si>
  <si>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</si>
  <si>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</si>
  <si>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</si>
  <si>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</si>
  <si>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</si>
  <si>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</si>
  <si>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</si>
  <si>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</si>
  <si>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</si>
  <si>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</si>
  <si>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</si>
  <si>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</si>
  <si>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</si>
  <si>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</si>
  <si>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</si>
  <si>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</si>
  <si>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</si>
  <si>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</si>
  <si>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</si>
  <si>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</si>
  <si>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</si>
  <si>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</si>
  <si>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</si>
  <si>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</si>
  <si>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</si>
  <si>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</si>
  <si>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</si>
  <si>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</si>
  <si>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</si>
  <si>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</si>
  <si>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</si>
  <si>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</si>
  <si>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</si>
  <si>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</si>
  <si>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</si>
  <si>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</si>
  <si>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</si>
  <si>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</si>
  <si>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</si>
  <si>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</si>
  <si>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</si>
  <si>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</si>
  <si>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</si>
  <si>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</si>
  <si>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</si>
  <si>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</si>
  <si>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</si>
  <si>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</si>
  <si>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</si>
  <si>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</si>
  <si>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</si>
  <si>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</si>
  <si>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</si>
  <si>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</si>
  <si>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</si>
  <si>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</si>
  <si>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</si>
  <si>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</si>
  <si>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</si>
  <si>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</si>
  <si>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</si>
  <si>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</si>
  <si>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</si>
  <si>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</si>
  <si>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</si>
  <si>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</si>
  <si>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</si>
  <si>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</si>
  <si>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</si>
  <si>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</si>
  <si>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</si>
  <si>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</si>
  <si>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</si>
  <si>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</si>
  <si>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</si>
  <si>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</si>
  <si>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</si>
  <si>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</si>
  <si>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</si>
  <si>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</si>
  <si>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</si>
  <si>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</si>
  <si>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</si>
  <si>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</si>
  <si>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</si>
  <si>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</si>
  <si>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</si>
  <si>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</si>
  <si>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</si>
  <si>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</si>
  <si>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</si>
  <si>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</si>
  <si>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</si>
  <si>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</si>
  <si>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</si>
  <si>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</si>
  <si>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</si>
  <si>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</si>
  <si>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</si>
  <si>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</si>
  <si>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</si>
  <si>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</si>
  <si>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</si>
  <si>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</si>
  <si>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</si>
  <si>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</si>
  <si>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</si>
  <si>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</si>
  <si>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</si>
  <si>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</si>
  <si>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</si>
  <si>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</si>
  <si>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</si>
  <si>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</si>
  <si>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</si>
  <si>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</si>
  <si>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</si>
  <si>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</si>
  <si>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</si>
  <si>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</si>
  <si>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</si>
  <si>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</si>
  <si>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</si>
  <si>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</si>
  <si>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</si>
  <si>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</si>
  <si>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</si>
  <si>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</si>
  <si>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</si>
  <si>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</si>
  <si>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</si>
  <si>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</si>
  <si>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</si>
  <si>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</si>
  <si>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</si>
  <si>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</si>
  <si>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</si>
  <si>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</si>
  <si>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</si>
  <si>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</si>
  <si>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</si>
  <si>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</si>
  <si>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</si>
  <si>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</si>
  <si>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</si>
  <si>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</si>
  <si>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</si>
  <si>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</si>
  <si>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</si>
  <si>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</si>
  <si>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</si>
  <si>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</si>
  <si>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</si>
  <si>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</si>
  <si>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</si>
  <si>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</si>
  <si>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</si>
  <si>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</si>
  <si>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</si>
  <si>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</si>
  <si>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</si>
  <si>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</si>
  <si>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</si>
  <si>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</si>
  <si>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</si>
  <si>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</si>
  <si>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</si>
  <si>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</si>
  <si>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</si>
  <si>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</si>
  <si>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</si>
  <si>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</si>
  <si>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</si>
  <si>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</si>
  <si>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</si>
  <si>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</si>
  <si>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</si>
  <si>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</si>
  <si>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</si>
  <si>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</si>
  <si>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</si>
  <si>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</si>
  <si>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</si>
  <si>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</si>
  <si>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</si>
  <si>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</si>
  <si>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</si>
  <si>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</si>
  <si>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</si>
  <si>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</si>
  <si>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</si>
  <si>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</si>
  <si>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</si>
  <si>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</si>
  <si>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</si>
  <si>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</si>
  <si>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</si>
  <si>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</si>
  <si>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</si>
  <si>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</si>
  <si>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</si>
  <si>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</si>
  <si>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</si>
  <si>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</si>
  <si>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</si>
  <si>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</si>
  <si>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</si>
  <si>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</si>
  <si>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</si>
  <si>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</si>
  <si>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</si>
  <si>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</si>
  <si>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</si>
  <si>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</si>
  <si>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</si>
  <si>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</si>
  <si>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</si>
  <si>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</si>
  <si>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</si>
  <si>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</si>
  <si>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</si>
  <si>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</si>
  <si>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</si>
  <si>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</si>
  <si>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</si>
  <si>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</si>
  <si>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</si>
  <si>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</si>
  <si>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</si>
  <si>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</si>
  <si>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</si>
  <si>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</si>
  <si>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</si>
  <si>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</si>
  <si>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</si>
  <si>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</si>
  <si>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</si>
  <si>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</si>
  <si>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</si>
  <si>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</si>
  <si>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</si>
  <si>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</si>
  <si>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</si>
  <si>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</si>
  <si>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</si>
  <si>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</si>
  <si>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</si>
  <si>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</si>
  <si>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</si>
  <si>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</si>
  <si>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</si>
  <si>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</si>
  <si>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</si>
  <si>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</si>
  <si>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</si>
  <si>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</si>
  <si>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</si>
  <si>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</si>
  <si>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</si>
  <si>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</si>
  <si>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</si>
  <si>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</si>
  <si>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</si>
  <si>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</si>
  <si>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</si>
  <si>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</si>
  <si>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</si>
  <si>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</si>
  <si>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</si>
  <si>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</si>
  <si>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</si>
  <si>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</si>
  <si>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</si>
  <si>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</si>
  <si>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</si>
  <si>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</si>
  <si>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</si>
  <si>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</si>
  <si>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</si>
  <si>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</si>
  <si>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</si>
  <si>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</si>
  <si>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</si>
  <si>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</si>
  <si>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</si>
  <si>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</si>
  <si>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</si>
  <si>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</si>
  <si>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</si>
  <si>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</si>
  <si>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</si>
  <si>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</si>
  <si>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</si>
  <si>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</si>
  <si>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</si>
  <si>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</si>
  <si>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</si>
  <si>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</si>
  <si>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</si>
  <si>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</si>
  <si>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</si>
  <si>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</si>
  <si>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</si>
  <si>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</si>
  <si>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</si>
  <si>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</si>
  <si>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</si>
  <si>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</si>
  <si>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</si>
  <si>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</si>
  <si>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</si>
  <si>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</si>
  <si>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</si>
  <si>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</si>
  <si>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</si>
  <si>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</si>
  <si>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</si>
  <si>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</si>
  <si>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</si>
  <si>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</si>
  <si>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</si>
  <si>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</si>
  <si>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</si>
  <si>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</si>
  <si>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</si>
  <si>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</si>
  <si>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</si>
  <si>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</si>
  <si>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</si>
  <si>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</si>
  <si>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</si>
  <si>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</si>
  <si>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</si>
  <si>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</si>
  <si>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</si>
  <si>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</si>
  <si>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</si>
  <si>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</si>
  <si>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</si>
  <si>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</si>
  <si>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</si>
  <si>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</si>
  <si>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</si>
  <si>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</si>
  <si>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</si>
  <si>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</si>
  <si>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</si>
  <si>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</si>
  <si>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</si>
  <si>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</si>
  <si>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</si>
  <si>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</si>
  <si>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</si>
  <si>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</si>
  <si>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</si>
  <si>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</si>
  <si>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</si>
  <si>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</si>
  <si>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</si>
  <si>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</si>
  <si>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</si>
  <si>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</si>
  <si>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</si>
  <si>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</si>
  <si>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</si>
  <si>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</si>
  <si>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</si>
  <si>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</si>
  <si>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</si>
  <si>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</si>
  <si>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</si>
  <si>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</si>
  <si>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</si>
  <si>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</si>
  <si>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</si>
  <si>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</si>
  <si>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</si>
  <si>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</si>
  <si>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</si>
  <si>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</si>
  <si>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</si>
  <si>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</si>
  <si>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</si>
  <si>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</si>
  <si>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</si>
  <si>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</si>
  <si>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</si>
  <si>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</si>
  <si>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</si>
  <si>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</si>
  <si>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</si>
  <si>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</si>
  <si>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</si>
  <si>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</si>
  <si>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</si>
  <si>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</si>
  <si>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</si>
  <si>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</si>
  <si>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</si>
  <si>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</si>
  <si>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</si>
  <si>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</si>
  <si>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</si>
  <si>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</si>
  <si>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</si>
  <si>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</si>
  <si>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</si>
  <si>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</si>
  <si>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</si>
  <si>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</si>
  <si>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</si>
  <si>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</si>
  <si>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</si>
  <si>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</si>
  <si>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</si>
  <si>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</si>
  <si>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</si>
  <si>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</si>
  <si>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</si>
  <si>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</si>
  <si>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</si>
  <si>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</si>
  <si>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</si>
  <si>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</si>
  <si>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</si>
  <si>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</si>
  <si>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</si>
  <si>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</si>
  <si>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</si>
  <si>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</si>
  <si>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</si>
  <si>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</si>
  <si>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</si>
  <si>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</si>
  <si>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</si>
  <si>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</si>
  <si>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</si>
  <si>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</si>
  <si>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</si>
  <si>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</si>
  <si>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</si>
  <si>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</si>
  <si>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</si>
  <si>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</si>
  <si>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</si>
  <si>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</si>
  <si>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</si>
  <si>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</si>
  <si>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</si>
  <si>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</si>
  <si>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</si>
  <si>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</si>
  <si>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</si>
  <si>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</si>
  <si>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</si>
  <si>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</si>
  <si>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</si>
  <si>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</si>
  <si>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</si>
  <si>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</si>
  <si>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</si>
  <si>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</si>
  <si>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</si>
  <si>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</si>
  <si>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</si>
  <si>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</si>
  <si>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</si>
  <si>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</si>
  <si>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</si>
  <si>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</si>
  <si>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</si>
  <si>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</si>
  <si>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</si>
  <si>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</si>
  <si>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</si>
  <si>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</si>
  <si>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</si>
  <si>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</si>
  <si>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</si>
  <si>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</si>
  <si>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</si>
  <si>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</si>
  <si>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</si>
  <si>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</si>
  <si>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</si>
  <si>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</si>
  <si>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</si>
  <si>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</si>
  <si>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</si>
  <si>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</si>
  <si>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</si>
  <si>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</si>
  <si>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</si>
  <si>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</si>
  <si>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</si>
  <si>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</si>
  <si>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</si>
  <si>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</si>
  <si>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</si>
  <si>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</si>
  <si>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</si>
  <si>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</si>
  <si>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</si>
  <si>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</si>
  <si>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</si>
  <si>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</si>
  <si>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</si>
  <si>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</si>
  <si>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</si>
  <si>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</si>
  <si>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</si>
  <si>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</si>
  <si>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</si>
  <si>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</si>
  <si>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</si>
  <si>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</si>
  <si>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</si>
  <si>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</si>
  <si>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</si>
  <si>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</si>
  <si>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</si>
  <si>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</si>
  <si>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</si>
  <si>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</si>
  <si>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</si>
  <si>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</si>
  <si>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</si>
  <si>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</si>
  <si>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</si>
  <si>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</si>
  <si>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</si>
  <si>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</si>
  <si>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</si>
  <si>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</si>
  <si>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</si>
  <si>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</si>
  <si>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</si>
  <si>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</si>
  <si>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</si>
  <si>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</si>
  <si>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</si>
  <si>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</si>
  <si>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</si>
  <si>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</si>
  <si>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</si>
  <si>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</si>
  <si>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</si>
  <si>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</si>
  <si>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</si>
  <si>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</si>
  <si>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</si>
  <si>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</si>
  <si>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</si>
  <si>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</si>
  <si>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</si>
  <si>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</si>
  <si>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</si>
  <si>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</si>
  <si>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</si>
  <si>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</si>
  <si>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</si>
  <si>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</si>
  <si>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</si>
  <si>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</si>
  <si>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</si>
  <si>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</si>
  <si>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</si>
  <si>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</si>
  <si>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</si>
  <si>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</si>
  <si>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</si>
  <si>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</si>
  <si>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</si>
  <si>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</si>
  <si>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</si>
  <si>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</si>
  <si>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</si>
  <si>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</si>
  <si>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</si>
  <si>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</si>
  <si>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</si>
  <si>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</si>
  <si>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</si>
  <si>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</si>
  <si>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</si>
  <si>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</si>
  <si>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</si>
  <si>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</si>
  <si>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</si>
  <si>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</si>
  <si>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</si>
  <si>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</si>
  <si>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</si>
  <si>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</si>
  <si>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</si>
  <si>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</si>
  <si>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</si>
  <si>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</si>
  <si>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</si>
  <si>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</si>
  <si>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</si>
  <si>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</si>
  <si>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</si>
  <si>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</si>
  <si>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</si>
  <si>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</si>
  <si>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</si>
  <si>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</si>
  <si>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</si>
  <si>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</si>
  <si>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</si>
  <si>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</si>
  <si>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</si>
  <si>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</si>
  <si>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</si>
  <si>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</si>
  <si>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</si>
  <si>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</si>
  <si>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</si>
  <si>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</si>
  <si>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</si>
  <si>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</si>
  <si>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</si>
  <si>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</si>
  <si>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</si>
  <si>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</si>
  <si>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</si>
  <si>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</si>
  <si>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</si>
  <si>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</si>
  <si>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</si>
  <si>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</si>
  <si>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</si>
  <si>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</si>
  <si>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</si>
  <si>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</si>
  <si>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</si>
  <si>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</si>
  <si>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</si>
  <si>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</si>
  <si>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</si>
  <si>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</si>
  <si>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</si>
  <si>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</si>
  <si>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</si>
  <si>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</si>
  <si>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</si>
  <si>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</si>
  <si>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</si>
  <si>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</si>
  <si>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</si>
  <si>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</si>
  <si>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</si>
  <si>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</si>
  <si>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</si>
  <si>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</si>
  <si>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</si>
  <si>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</si>
  <si>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</si>
  <si>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</si>
  <si>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</si>
  <si>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</si>
  <si>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</si>
  <si>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</si>
  <si>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</si>
  <si>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</si>
  <si>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</si>
  <si>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</si>
  <si>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</si>
  <si>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</si>
  <si>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</si>
  <si>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</si>
  <si>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</si>
  <si>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</si>
  <si>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</si>
  <si>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</si>
  <si>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</si>
  <si>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</si>
  <si>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</si>
  <si>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</si>
  <si>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</si>
  <si>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</si>
  <si>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</si>
  <si>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</si>
  <si>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</si>
  <si>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</si>
  <si>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</si>
  <si>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</si>
  <si>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</si>
  <si>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</si>
  <si>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</si>
  <si>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</si>
  <si>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</si>
  <si>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</si>
  <si>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</si>
  <si>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</si>
  <si>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</si>
  <si>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</si>
  <si>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</si>
  <si>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</si>
  <si>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</si>
  <si>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</si>
  <si>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</si>
  <si>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</si>
  <si>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</si>
  <si>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</si>
  <si>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</si>
  <si>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</si>
  <si>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</si>
  <si>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</si>
  <si>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</si>
  <si>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</si>
  <si>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</si>
  <si>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</si>
  <si>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</si>
  <si>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</si>
  <si>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</si>
  <si>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</si>
  <si>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</si>
  <si>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</si>
  <si>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</si>
  <si>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</si>
  <si>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</si>
  <si>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</si>
  <si>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</si>
  <si>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</si>
  <si>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</si>
  <si>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</si>
  <si>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</si>
  <si>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</si>
  <si>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</si>
  <si>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</si>
  <si>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</si>
  <si>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</si>
  <si>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</si>
  <si>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</si>
  <si>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</si>
  <si>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</si>
  <si>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</si>
  <si>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</si>
  <si>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</si>
  <si>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</si>
  <si>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</si>
  <si>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</si>
  <si>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</si>
  <si>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</si>
  <si>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</si>
  <si>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</si>
  <si>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</si>
  <si>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</si>
  <si>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</si>
  <si>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</si>
  <si>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</si>
  <si>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</si>
  <si>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</si>
  <si>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</si>
  <si>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</si>
  <si>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</si>
  <si>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</si>
  <si>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</si>
  <si>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</si>
  <si>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</si>
  <si>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</si>
  <si>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</si>
  <si>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</si>
  <si>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</si>
  <si>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</si>
  <si>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</si>
  <si>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</si>
  <si>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</si>
  <si>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</si>
  <si>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</si>
  <si>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</si>
  <si>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</si>
  <si>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</si>
  <si>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</si>
  <si>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</si>
  <si>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</si>
  <si>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</si>
  <si>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</si>
  <si>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</si>
  <si>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</si>
  <si>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</si>
  <si>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</si>
  <si>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</si>
  <si>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</si>
  <si>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</si>
  <si>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</si>
  <si>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</si>
  <si>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</si>
  <si>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</si>
  <si>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</si>
  <si>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</si>
  <si>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</si>
  <si>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</si>
  <si>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</si>
  <si>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</si>
  <si>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</si>
  <si>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</si>
  <si>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</si>
  <si>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</si>
  <si>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</si>
  <si>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</si>
  <si>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</si>
  <si>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</si>
  <si>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</si>
  <si>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</si>
  <si>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</si>
  <si>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</si>
  <si>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</si>
  <si>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</si>
  <si>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</si>
  <si>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</si>
  <si>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</si>
  <si>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</si>
  <si>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</si>
  <si>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</si>
  <si>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</si>
  <si>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</si>
  <si>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</si>
  <si>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</si>
  <si>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</si>
  <si>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</si>
  <si>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</si>
  <si>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</si>
  <si>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</si>
  <si>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</si>
  <si>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</si>
  <si>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</si>
  <si>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</si>
  <si>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</si>
  <si>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</si>
  <si>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</si>
  <si>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</si>
  <si>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</si>
  <si>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</si>
  <si>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</si>
  <si>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</si>
  <si>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</si>
  <si>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</si>
  <si>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</si>
  <si>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</si>
  <si>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</si>
  <si>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</si>
  <si>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</si>
  <si>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</si>
  <si>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</si>
  <si>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</si>
  <si>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</si>
  <si>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</si>
  <si>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</si>
  <si>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</si>
  <si>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</si>
  <si>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</si>
  <si>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</si>
  <si>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</si>
  <si>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</si>
  <si>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</si>
  <si>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</si>
  <si>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</si>
  <si>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</si>
  <si>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</si>
  <si>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</si>
  <si>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</si>
  <si>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</si>
  <si>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</si>
  <si>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</si>
  <si>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</si>
  <si>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</si>
  <si>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</si>
  <si>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</si>
  <si>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</si>
  <si>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</si>
  <si>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</si>
  <si>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</si>
  <si>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</si>
  <si>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</si>
  <si>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</si>
  <si>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</si>
  <si>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</si>
  <si>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</si>
  <si>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</si>
  <si>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</si>
  <si>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</si>
  <si>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</si>
  <si>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</si>
  <si>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</si>
  <si>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</si>
  <si>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</si>
  <si>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</si>
  <si>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</si>
  <si>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</si>
  <si>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</si>
  <si>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</si>
  <si>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</si>
  <si>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</si>
  <si>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</si>
  <si>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</si>
  <si>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</si>
  <si>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</si>
  <si>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</si>
  <si>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</si>
  <si>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</si>
  <si>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</si>
  <si>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</si>
  <si>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</si>
  <si>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</si>
  <si>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</si>
  <si>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</si>
  <si>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</si>
  <si>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</si>
  <si>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</si>
  <si>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</si>
  <si>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</si>
  <si>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</si>
  <si>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</si>
  <si>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</si>
  <si>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</si>
  <si>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</si>
  <si>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</si>
  <si>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</si>
  <si>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</si>
  <si>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</si>
  <si>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</si>
  <si>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</si>
  <si>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</si>
  <si>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</si>
  <si>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</si>
  <si>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</si>
  <si>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</si>
  <si>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</si>
  <si>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</si>
  <si>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</si>
  <si>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</si>
  <si>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</si>
  <si>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</si>
  <si>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</si>
  <si>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</si>
  <si>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</si>
  <si>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</si>
  <si>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</si>
  <si>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</si>
  <si>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</si>
  <si>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</si>
  <si>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</si>
  <si>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</si>
  <si>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</si>
  <si>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</si>
  <si>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</si>
  <si>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</si>
  <si>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</si>
  <si>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</si>
  <si>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</si>
  <si>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</si>
  <si>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</si>
  <si>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</si>
  <si>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</si>
  <si>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</si>
  <si>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</si>
  <si>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</si>
  <si>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</si>
  <si>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</si>
  <si>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</si>
  <si>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</si>
  <si>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</si>
  <si>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</si>
  <si>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</si>
  <si>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</si>
  <si>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</si>
  <si>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</si>
  <si>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</si>
  <si>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</si>
  <si>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</si>
  <si>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</si>
  <si>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</si>
  <si>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</si>
  <si>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</si>
  <si>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</si>
  <si>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</si>
  <si>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</si>
  <si>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</si>
  <si>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</si>
  <si>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</si>
  <si>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</si>
  <si>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</si>
  <si>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</si>
  <si>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</si>
  <si>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</si>
  <si>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</si>
  <si>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</si>
  <si>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</si>
  <si>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</si>
  <si>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</si>
  <si>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</si>
  <si>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</si>
  <si>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</si>
  <si>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</si>
  <si>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</si>
  <si>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</si>
  <si>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</si>
  <si>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</si>
  <si>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</si>
  <si>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</si>
  <si>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</si>
  <si>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</si>
  <si>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</si>
  <si>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</si>
  <si>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</si>
  <si>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</si>
  <si>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</si>
  <si>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</si>
  <si>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</si>
  <si>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</si>
  <si>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</si>
  <si>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</si>
  <si>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</si>
  <si>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</si>
  <si>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</si>
  <si>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</si>
  <si>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</si>
  <si>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</si>
  <si>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</si>
  <si>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</si>
  <si>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</si>
  <si>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</si>
  <si>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</si>
  <si>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</si>
  <si>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</si>
  <si>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</si>
  <si>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</si>
  <si>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</si>
  <si>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</si>
  <si>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</si>
  <si>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</si>
  <si>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</si>
  <si>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</si>
  <si>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</si>
  <si>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</si>
  <si>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</si>
  <si>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</si>
  <si>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</si>
  <si>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</si>
  <si>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</si>
  <si>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</si>
  <si>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</si>
  <si>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</si>
  <si>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</si>
  <si>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</si>
  <si>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</si>
  <si>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</si>
  <si>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</si>
  <si>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</si>
  <si>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</si>
  <si>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</si>
  <si>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</si>
  <si>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</si>
  <si>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</si>
  <si>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</si>
  <si>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</si>
  <si>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</si>
  <si>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</si>
  <si>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</si>
  <si>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</si>
  <si>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</si>
  <si>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</si>
  <si>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</si>
  <si>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</si>
  <si>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</si>
  <si>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</si>
  <si>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</si>
  <si>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</si>
  <si>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</si>
  <si>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</si>
  <si>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</si>
  <si>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</si>
  <si>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</si>
  <si>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</si>
  <si>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</si>
  <si>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</si>
  <si>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</si>
  <si>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</si>
  <si>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</si>
  <si>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</si>
  <si>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</si>
  <si>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</si>
  <si>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</si>
  <si>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</si>
  <si>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</si>
  <si>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</si>
  <si>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</si>
  <si>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</si>
  <si>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</si>
  <si>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</si>
  <si>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</si>
  <si>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</si>
  <si>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</si>
  <si>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</si>
  <si>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</si>
  <si>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</si>
  <si>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</si>
  <si>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</si>
  <si>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</si>
  <si>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</si>
  <si>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</si>
  <si>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</si>
  <si>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</si>
  <si>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</si>
  <si>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</si>
  <si>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</si>
  <si>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</si>
  <si>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</si>
  <si>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</si>
  <si>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</si>
  <si>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</si>
  <si>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</si>
  <si>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</si>
  <si>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</si>
  <si>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</si>
  <si>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</si>
  <si>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</si>
  <si>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</si>
  <si>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</si>
  <si>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</si>
  <si>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</si>
  <si>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</si>
  <si>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</si>
  <si>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</si>
  <si>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</si>
  <si>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</si>
  <si>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</si>
  <si>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</si>
  <si>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</si>
  <si>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</si>
  <si>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</si>
  <si>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</si>
  <si>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</si>
  <si>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</si>
  <si>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</si>
  <si>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</si>
  <si>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</si>
  <si>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</si>
  <si>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</si>
  <si>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</si>
  <si>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</si>
  <si>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</si>
  <si>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</si>
  <si>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</si>
  <si>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</si>
  <si>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</si>
  <si>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</si>
  <si>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</si>
  <si>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</si>
  <si>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</si>
  <si>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</si>
  <si>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</si>
  <si>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</si>
  <si>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</si>
  <si>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</si>
  <si>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</si>
  <si>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</si>
  <si>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</si>
  <si>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</si>
  <si>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</si>
  <si>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</si>
  <si>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</si>
  <si>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</si>
  <si>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</si>
  <si>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</si>
  <si>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</si>
  <si>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</si>
  <si>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</si>
  <si>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</si>
  <si>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</si>
  <si>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</si>
  <si>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</si>
  <si>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</si>
  <si>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</si>
  <si>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</si>
  <si>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</si>
  <si>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</si>
  <si>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</si>
  <si>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</si>
  <si>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</si>
  <si>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</si>
  <si>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</si>
  <si>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</si>
  <si>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</si>
  <si>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</si>
  <si>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</si>
  <si>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</si>
  <si>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</si>
  <si>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</si>
  <si>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</si>
  <si>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</si>
  <si>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</si>
  <si>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</si>
  <si>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</si>
  <si>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</si>
  <si>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</si>
  <si>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</si>
  <si>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</si>
  <si>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</si>
  <si>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</si>
  <si>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</si>
  <si>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</si>
  <si>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</si>
  <si>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</si>
  <si>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</si>
  <si>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</si>
  <si>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</si>
  <si>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</si>
  <si>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</si>
  <si>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</si>
  <si>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</si>
  <si>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</si>
  <si>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</si>
  <si>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</si>
  <si>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</si>
  <si>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</si>
  <si>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</si>
  <si>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</si>
  <si>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</si>
  <si>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</si>
  <si>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</si>
  <si>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</si>
  <si>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</si>
  <si>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</si>
  <si>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</si>
  <si>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</si>
  <si>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</si>
  <si>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</si>
  <si>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</si>
  <si>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</si>
  <si>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</si>
  <si>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</si>
  <si>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</si>
  <si>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</si>
  <si>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</si>
  <si>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</si>
  <si>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</si>
  <si>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</si>
  <si>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</si>
  <si>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</si>
  <si>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</si>
  <si>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</si>
  <si>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</si>
  <si>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</si>
  <si>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</si>
  <si>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</si>
  <si>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</si>
  <si>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</si>
  <si>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</si>
  <si>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</si>
  <si>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</si>
  <si>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</si>
  <si>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</si>
  <si>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</si>
  <si>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</si>
  <si>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</si>
  <si>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</si>
  <si>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</si>
  <si>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</si>
  <si>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</si>
  <si>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</si>
  <si>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</si>
  <si>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</si>
  <si>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</si>
  <si>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</si>
  <si>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</si>
  <si>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</si>
  <si>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</si>
  <si>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</si>
  <si>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</si>
  <si>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</si>
  <si>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</si>
  <si>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</si>
  <si>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</si>
  <si>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</si>
  <si>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</si>
  <si>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</si>
  <si>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</si>
  <si>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</si>
  <si>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</si>
  <si>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</si>
  <si>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</si>
  <si>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</si>
  <si>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</si>
  <si>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</si>
  <si>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</si>
  <si>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</si>
  <si>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</si>
  <si>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</si>
  <si>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</si>
  <si>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</si>
  <si>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</si>
  <si>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</si>
  <si>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</si>
  <si>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</si>
  <si>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</si>
  <si>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</si>
  <si>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</si>
  <si>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</si>
  <si>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</si>
  <si>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</si>
  <si>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</si>
  <si>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</si>
  <si>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</si>
  <si>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</si>
  <si>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</si>
  <si>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</si>
  <si>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</si>
  <si>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</si>
  <si>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</si>
  <si>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</si>
  <si>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</si>
  <si>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</si>
  <si>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</si>
  <si>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</si>
  <si>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</si>
  <si>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</si>
  <si>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</si>
  <si>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</si>
  <si>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</si>
  <si>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</si>
  <si>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</si>
  <si>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</si>
  <si>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</si>
  <si>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</si>
  <si>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</si>
  <si>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</si>
  <si>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</si>
  <si>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</si>
  <si>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</si>
  <si>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</si>
  <si>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</si>
  <si>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</si>
  <si>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</si>
  <si>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</si>
  <si>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</si>
  <si>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</si>
  <si>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</si>
  <si>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</si>
  <si>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</si>
  <si>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</si>
  <si>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</si>
  <si>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</si>
  <si>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</si>
  <si>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</si>
  <si>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</si>
  <si>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</si>
  <si>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</si>
  <si>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</si>
  <si>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</si>
  <si>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</si>
  <si>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</si>
  <si>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</si>
  <si>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</si>
  <si>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</si>
  <si>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</si>
  <si>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</si>
  <si>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</si>
  <si>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</si>
  <si>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</si>
  <si>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</si>
  <si>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</si>
  <si>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</si>
  <si>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</si>
  <si>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</si>
  <si>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</si>
  <si>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</si>
  <si>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</si>
  <si>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</si>
  <si>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</si>
  <si>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</si>
  <si>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</si>
  <si>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</si>
  <si>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</si>
  <si>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</si>
  <si>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</si>
  <si>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</si>
  <si>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</si>
  <si>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</si>
  <si>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</si>
  <si>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</si>
  <si>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</si>
  <si>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</si>
  <si>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</si>
  <si>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</si>
  <si>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</si>
  <si>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</si>
  <si>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</si>
  <si>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</si>
  <si>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</si>
  <si>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</si>
  <si>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</si>
  <si>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</si>
  <si>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</si>
  <si>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</si>
  <si>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</si>
  <si>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</si>
  <si>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</si>
  <si>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</si>
  <si>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</si>
  <si>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</si>
  <si>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</si>
  <si>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</si>
  <si>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</si>
  <si>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</si>
  <si>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</si>
  <si>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</si>
  <si>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</si>
  <si>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</si>
  <si>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</si>
  <si>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</si>
  <si>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</si>
  <si>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</si>
  <si>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</si>
  <si>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</si>
  <si>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</si>
  <si>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</si>
  <si>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</si>
  <si>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</si>
  <si>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</si>
  <si>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</si>
  <si>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</si>
  <si>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</si>
  <si>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</si>
  <si>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</si>
  <si>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</si>
  <si>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</si>
  <si>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</si>
  <si>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</si>
  <si>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</si>
  <si>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</si>
  <si>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</si>
  <si>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</si>
  <si>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</si>
  <si>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</si>
  <si>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</si>
  <si>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</si>
  <si>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</si>
  <si>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</si>
  <si>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</si>
  <si>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</si>
  <si>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</si>
  <si>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</si>
  <si>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</si>
  <si>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</si>
  <si>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</si>
  <si>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</si>
  <si>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</si>
  <si>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</si>
  <si>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</si>
  <si>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</si>
  <si>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</si>
  <si>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</si>
  <si>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</si>
  <si>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</si>
  <si>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</si>
  <si>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</si>
  <si>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</si>
  <si>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</si>
  <si>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</si>
  <si>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</si>
  <si>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</si>
  <si>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</si>
  <si>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</si>
  <si>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</si>
  <si>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</si>
  <si>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</si>
  <si>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</si>
  <si>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</si>
  <si>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</si>
  <si>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</si>
  <si>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</si>
  <si>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</si>
  <si>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</si>
  <si>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</si>
  <si>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</si>
  <si>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</si>
  <si>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</si>
  <si>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</si>
  <si>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</si>
  <si>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</si>
  <si>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</si>
  <si>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</si>
  <si>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</si>
  <si>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</si>
  <si>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</si>
  <si>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</si>
  <si>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</si>
  <si>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</si>
  <si>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</si>
  <si>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</si>
  <si>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</si>
  <si>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</si>
  <si>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</si>
  <si>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</si>
  <si>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</si>
  <si>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</si>
  <si>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</si>
  <si>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</si>
  <si>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</si>
  <si>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</si>
  <si>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</si>
  <si>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</si>
  <si>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</si>
  <si>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</si>
  <si>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</si>
  <si>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</si>
  <si>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</si>
  <si>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</si>
  <si>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</si>
  <si>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</si>
  <si>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</si>
  <si>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</si>
  <si>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</si>
  <si>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</si>
  <si>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</si>
  <si>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</si>
  <si>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</si>
  <si>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</si>
  <si>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</si>
  <si>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</si>
  <si>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</si>
  <si>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</si>
  <si>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</si>
  <si>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</si>
  <si>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</si>
  <si>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</si>
  <si>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</si>
  <si>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</si>
  <si>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</si>
  <si>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</si>
  <si>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</si>
  <si>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</si>
  <si>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</si>
  <si>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</si>
  <si>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</si>
  <si>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</si>
  <si>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</si>
  <si>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</si>
  <si>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</si>
  <si>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</si>
  <si>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</si>
  <si>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</si>
  <si>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</si>
  <si>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</si>
  <si>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</si>
  <si>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</si>
  <si>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</si>
  <si>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</si>
  <si>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</si>
  <si>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</si>
  <si>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</si>
  <si>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</si>
  <si>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</si>
  <si>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</si>
  <si>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</si>
  <si>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</si>
  <si>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</si>
  <si>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</si>
  <si>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</si>
  <si>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</si>
  <si>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</si>
  <si>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</si>
  <si>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</si>
  <si>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</si>
  <si>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</si>
  <si>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</si>
  <si>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</si>
  <si>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</si>
  <si>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</si>
  <si>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</si>
  <si>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</si>
  <si>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</si>
  <si>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</si>
  <si>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</si>
  <si>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</si>
  <si>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</si>
  <si>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</si>
  <si>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</si>
  <si>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</si>
  <si>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</si>
  <si>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</si>
  <si>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</si>
  <si>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</si>
  <si>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</si>
  <si>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</si>
  <si>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</si>
  <si>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</si>
  <si>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</si>
  <si>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</si>
  <si>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</si>
  <si>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</si>
  <si>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</si>
  <si>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</si>
  <si>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</si>
  <si>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</si>
  <si>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</si>
  <si>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</si>
  <si>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</si>
  <si>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</si>
  <si>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</si>
  <si>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</si>
  <si>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</si>
  <si>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</si>
  <si>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</si>
  <si>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</si>
  <si>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</si>
  <si>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</si>
  <si>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</si>
  <si>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</si>
  <si>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</si>
  <si>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</si>
  <si>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</si>
  <si>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</si>
  <si>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</si>
  <si>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</si>
  <si>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</si>
  <si>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</si>
  <si>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</si>
  <si>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</si>
  <si>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</si>
  <si>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</si>
  <si>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</si>
  <si>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</si>
  <si>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</si>
  <si>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</si>
  <si>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</si>
  <si>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</si>
  <si>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</si>
  <si>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</si>
  <si>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</si>
  <si>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</si>
  <si>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</si>
  <si>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</si>
  <si>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</si>
  <si>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</si>
  <si>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</si>
  <si>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</si>
  <si>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</si>
  <si>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</si>
  <si>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</si>
  <si>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</si>
  <si>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</si>
  <si>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</si>
  <si>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</si>
  <si>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</si>
  <si>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</si>
  <si>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</si>
  <si>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</si>
  <si>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</si>
  <si>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</si>
  <si>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</si>
  <si>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</si>
  <si>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</si>
  <si>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</si>
  <si>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</si>
  <si>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</si>
  <si>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</si>
  <si>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</si>
  <si>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</si>
  <si>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</si>
  <si>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</si>
  <si>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</si>
  <si>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</si>
  <si>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</si>
  <si>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</si>
  <si>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</si>
  <si>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</si>
  <si>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</si>
  <si>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</si>
  <si>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</si>
  <si>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</si>
  <si>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</si>
  <si>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</si>
  <si>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</si>
  <si>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</si>
  <si>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</si>
  <si>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</si>
  <si>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</si>
  <si>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</si>
  <si>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</si>
  <si>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</si>
  <si>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</si>
  <si>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</si>
  <si>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</si>
  <si>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</si>
  <si>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</si>
  <si>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</si>
  <si>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</si>
  <si>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</si>
  <si>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</si>
  <si>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</si>
  <si>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</si>
  <si>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</si>
  <si>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</si>
  <si>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</si>
  <si>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</si>
  <si>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</si>
  <si>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</si>
  <si>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</si>
  <si>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</si>
  <si>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</si>
  <si>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</si>
  <si>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</si>
  <si>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</si>
  <si>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</si>
  <si>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</si>
  <si>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</si>
  <si>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</si>
  <si>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</si>
  <si>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</si>
  <si>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</si>
  <si>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</si>
  <si>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</si>
  <si>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</si>
  <si>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</si>
  <si>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</si>
  <si>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</si>
  <si>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</si>
  <si>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</si>
  <si>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</si>
  <si>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</si>
  <si>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</si>
  <si>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</si>
  <si>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</si>
  <si>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</si>
  <si>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</si>
  <si>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</si>
  <si>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</si>
  <si>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</si>
  <si>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</si>
  <si>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</si>
  <si>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</si>
  <si>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</si>
  <si>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</si>
  <si>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</si>
  <si>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</si>
  <si>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</si>
  <si>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</si>
  <si>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</si>
  <si>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</si>
  <si>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</si>
  <si>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</si>
  <si>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</si>
  <si>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</si>
  <si>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</si>
  <si>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</si>
  <si>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</si>
  <si>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</si>
  <si>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</si>
  <si>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</si>
  <si>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</si>
  <si>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</si>
  <si>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</si>
  <si>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</si>
  <si>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</si>
  <si>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</si>
  <si>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</si>
  <si>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</si>
  <si>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</si>
  <si>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</si>
  <si>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</si>
  <si>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</si>
  <si>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</si>
  <si>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</si>
  <si>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</si>
  <si>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</si>
  <si>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</si>
  <si>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</si>
  <si>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</si>
  <si>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</si>
  <si>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</si>
  <si>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</si>
  <si>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</si>
  <si>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</si>
  <si>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</si>
  <si>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</si>
  <si>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</si>
  <si>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</si>
  <si>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</si>
  <si>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</si>
  <si>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</si>
  <si>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</si>
  <si>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</si>
  <si>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</si>
  <si>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</si>
  <si>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</si>
  <si>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</si>
  <si>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</si>
  <si>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</si>
  <si>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</si>
  <si>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</si>
  <si>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</si>
  <si>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</si>
  <si>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</si>
  <si>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</si>
  <si>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</si>
  <si>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</si>
  <si>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</si>
  <si>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</si>
  <si>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</si>
  <si>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</si>
  <si>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</si>
  <si>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</si>
  <si>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</si>
  <si>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</si>
  <si>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</si>
  <si>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</si>
  <si>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</si>
  <si>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</si>
  <si>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</si>
  <si>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</si>
  <si>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</si>
  <si>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</si>
  <si>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</si>
  <si>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</si>
  <si>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</si>
  <si>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</si>
  <si>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</si>
  <si>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</si>
  <si>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</si>
  <si>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</si>
  <si>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</si>
  <si>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</si>
  <si>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</si>
  <si>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</si>
  <si>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</si>
  <si>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</si>
  <si>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</si>
  <si>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</si>
  <si>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</si>
  <si>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</si>
  <si>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</si>
  <si>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</si>
  <si>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</si>
  <si>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</si>
  <si>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</si>
  <si>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</si>
  <si>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</si>
  <si>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</si>
  <si>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</si>
  <si>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</si>
  <si>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</si>
  <si>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</si>
  <si>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</si>
  <si>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</si>
  <si>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</si>
  <si>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</si>
  <si>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</si>
  <si>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</si>
  <si>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</si>
  <si>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</si>
  <si>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</si>
  <si>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</si>
  <si>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</si>
  <si>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</si>
  <si>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</si>
  <si>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</si>
  <si>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</si>
  <si>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</si>
  <si>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</si>
  <si>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</si>
  <si>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</si>
  <si>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</si>
  <si>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</si>
  <si>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</si>
  <si>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</si>
  <si>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</si>
  <si>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</si>
  <si>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</si>
  <si>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</si>
  <si>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</si>
  <si>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</si>
  <si>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</si>
  <si>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</si>
  <si>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</si>
  <si>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</si>
  <si>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</si>
  <si>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</si>
  <si>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</si>
  <si>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</si>
  <si>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</si>
  <si>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</si>
  <si>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</si>
  <si>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</si>
  <si>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</si>
  <si>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</si>
  <si>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</si>
  <si>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</si>
  <si>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</si>
  <si>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</si>
  <si>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</si>
  <si>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</si>
  <si>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</si>
  <si>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</si>
  <si>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</si>
  <si>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</si>
  <si>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</si>
  <si>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</si>
  <si>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</si>
  <si>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</si>
  <si>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</si>
  <si>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</si>
  <si>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</si>
  <si>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</si>
  <si>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</si>
  <si>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</si>
  <si>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</si>
  <si>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</si>
  <si>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</si>
  <si>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</si>
  <si>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</si>
  <si>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</si>
  <si>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</si>
  <si>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</si>
  <si>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</si>
  <si>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</si>
  <si>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</si>
  <si>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</si>
  <si>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</si>
  <si>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</si>
  <si>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</si>
  <si>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</si>
  <si>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</si>
  <si>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</si>
  <si>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</si>
  <si>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</si>
  <si>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</si>
  <si>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</si>
  <si>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</si>
  <si>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</si>
  <si>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</si>
  <si>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</si>
  <si>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</si>
  <si>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</si>
  <si>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</si>
  <si>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</si>
  <si>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</si>
  <si>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</si>
  <si>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</si>
  <si>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</si>
  <si>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</si>
  <si>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</si>
  <si>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</si>
  <si>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</si>
  <si>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</si>
  <si>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</si>
  <si>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</si>
  <si>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</si>
  <si>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</si>
  <si>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</si>
  <si>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</si>
  <si>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</si>
  <si>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</si>
  <si>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</si>
  <si>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</si>
  <si>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</si>
  <si>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</si>
  <si>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</si>
  <si>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</si>
  <si>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</si>
  <si>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</si>
  <si>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</si>
  <si>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</si>
  <si>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</si>
  <si>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</si>
  <si>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</si>
  <si>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</si>
  <si>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</si>
  <si>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</si>
  <si>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</si>
  <si>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</si>
  <si>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</si>
  <si>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</si>
  <si>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</si>
  <si>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</si>
  <si>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</si>
  <si>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</si>
  <si>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</si>
  <si>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</si>
  <si>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</si>
  <si>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</si>
  <si>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</si>
  <si>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</si>
  <si>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</si>
  <si>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</si>
  <si>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</si>
  <si>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</si>
  <si>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</si>
  <si>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</si>
  <si>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</si>
  <si>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</si>
  <si>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</si>
  <si>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</si>
  <si>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</si>
  <si>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</si>
  <si>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</si>
  <si>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</si>
  <si>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</si>
  <si>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</si>
  <si>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</si>
  <si>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</si>
  <si>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</si>
  <si>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</si>
  <si>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</si>
  <si>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</si>
  <si>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</si>
  <si>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</si>
  <si>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</si>
  <si>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</si>
  <si>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</si>
  <si>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</si>
  <si>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</si>
  <si>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</si>
  <si>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</si>
  <si>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</si>
  <si>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</si>
  <si>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</si>
  <si>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</si>
  <si>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</si>
  <si>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</si>
  <si>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</si>
  <si>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</si>
  <si>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</si>
  <si>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</si>
  <si>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</si>
  <si>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</si>
  <si>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</si>
  <si>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</si>
  <si>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</si>
  <si>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</si>
  <si>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</si>
  <si>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</si>
  <si>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</si>
  <si>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</si>
  <si>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</si>
  <si>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</si>
  <si>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</si>
  <si>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</si>
  <si>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</si>
  <si>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</si>
  <si>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</si>
  <si>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</si>
  <si>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</si>
  <si>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</si>
  <si>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</si>
  <si>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</si>
  <si>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</si>
  <si>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</si>
  <si>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</si>
  <si>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</si>
  <si>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</si>
  <si>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</si>
  <si>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</si>
  <si>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</si>
  <si>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</si>
  <si>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</si>
  <si>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</si>
  <si>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</si>
  <si>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</si>
  <si>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</si>
  <si>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</si>
  <si>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</si>
  <si>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</si>
  <si>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</si>
  <si>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</si>
  <si>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</si>
  <si>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</si>
  <si>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</si>
  <si>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</si>
  <si>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</si>
  <si>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</si>
  <si>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</si>
  <si>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</si>
  <si>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</si>
  <si>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</si>
  <si>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</si>
  <si>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</si>
  <si>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</si>
  <si>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</si>
  <si>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</si>
  <si>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</si>
  <si>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</si>
  <si>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</si>
  <si>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</si>
  <si>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</si>
  <si>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</si>
  <si>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</si>
  <si>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</si>
  <si>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</si>
  <si>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</si>
  <si>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</si>
  <si>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</si>
  <si>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</si>
  <si>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</si>
  <si>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</si>
  <si>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</si>
  <si>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</si>
  <si>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</si>
  <si>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</si>
  <si>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</si>
  <si>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</si>
  <si>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</si>
  <si>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</si>
  <si>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</si>
  <si>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</si>
  <si>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</si>
  <si>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</si>
  <si>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</si>
  <si>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</si>
  <si>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</si>
  <si>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</si>
  <si>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</si>
  <si>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</si>
  <si>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</si>
  <si>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</si>
  <si>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</si>
  <si>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</si>
  <si>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</si>
  <si>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</si>
  <si>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</si>
  <si>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</si>
  <si>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</si>
  <si>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</si>
  <si>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</si>
  <si>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</si>
  <si>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</si>
  <si>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</si>
  <si>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</si>
  <si>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</si>
  <si>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</si>
  <si>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</si>
  <si>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</si>
  <si>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</si>
  <si>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</si>
  <si>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</si>
  <si>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</si>
  <si>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</si>
  <si>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</si>
  <si>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</si>
  <si>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</si>
  <si>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</si>
  <si>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</si>
  <si>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</si>
  <si>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</si>
  <si>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</si>
  <si>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</si>
  <si>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</si>
  <si>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</si>
  <si>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</si>
  <si>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</si>
  <si>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</si>
  <si>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</si>
  <si>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</si>
  <si>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</si>
  <si>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</si>
  <si>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</si>
  <si>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</si>
  <si>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</si>
  <si>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</si>
  <si>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</si>
  <si>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</si>
  <si>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</si>
  <si>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</si>
  <si>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</si>
  <si>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</si>
  <si>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</si>
  <si>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</si>
  <si>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</si>
  <si>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</si>
  <si>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</si>
  <si>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</si>
  <si>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</si>
  <si>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</si>
  <si>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</si>
  <si>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</si>
  <si>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</si>
  <si>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</si>
  <si>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</si>
  <si>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</si>
  <si>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</si>
  <si>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</si>
  <si>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</si>
  <si>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</si>
  <si>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</si>
  <si>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</si>
  <si>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</si>
  <si>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</si>
  <si>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</si>
  <si>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</si>
  <si>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</si>
  <si>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</si>
  <si>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</si>
  <si>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</si>
  <si>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</si>
  <si>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</si>
  <si>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</si>
  <si>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</si>
  <si>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</si>
  <si>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</si>
  <si>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</si>
  <si>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</si>
  <si>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</si>
  <si>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</si>
  <si>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</si>
  <si>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</si>
  <si>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</si>
  <si>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</si>
  <si>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</si>
  <si>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</si>
  <si>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</si>
  <si>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</si>
  <si>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</si>
  <si>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</si>
  <si>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</si>
  <si>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</si>
  <si>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</si>
  <si>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</si>
  <si>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</si>
  <si>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</si>
  <si>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</si>
  <si>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</si>
  <si>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</si>
  <si>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</si>
  <si>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</si>
  <si>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</si>
  <si>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</si>
  <si>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</si>
  <si>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</si>
  <si>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</si>
  <si>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</si>
  <si>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</si>
  <si>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</si>
  <si>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</si>
  <si>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</si>
  <si>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</si>
  <si>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</si>
  <si>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</si>
  <si>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</si>
  <si>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</si>
  <si>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</si>
  <si>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</si>
  <si>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</si>
  <si>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</si>
  <si>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</si>
  <si>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</si>
  <si>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</si>
  <si>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</si>
  <si>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</si>
  <si>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</si>
  <si>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</si>
  <si>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</si>
  <si>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</si>
  <si>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</si>
  <si>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</si>
  <si>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</si>
  <si>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</si>
  <si>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</si>
  <si>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</si>
  <si>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</si>
  <si>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</si>
  <si>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</si>
  <si>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</si>
  <si>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</si>
  <si>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</si>
  <si>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</si>
  <si>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</si>
  <si>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</si>
  <si>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</si>
  <si>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</si>
  <si>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</si>
  <si>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</si>
  <si>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</si>
  <si>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</si>
  <si>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</si>
  <si>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</si>
  <si>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</si>
  <si>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</si>
  <si>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</si>
  <si>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</si>
  <si>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</si>
  <si>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</si>
  <si>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</si>
  <si>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</si>
  <si>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</si>
  <si>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</si>
  <si>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</si>
  <si>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</si>
  <si>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</si>
  <si>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</si>
  <si>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</si>
  <si>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</si>
  <si>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</si>
  <si>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</si>
  <si>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</si>
  <si>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</si>
  <si>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</si>
  <si>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</si>
  <si>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</si>
  <si>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</si>
  <si>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</si>
  <si>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</si>
  <si>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</si>
  <si>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</si>
  <si>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</si>
  <si>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</si>
  <si>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</si>
  <si>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</si>
  <si>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</si>
  <si>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</si>
  <si>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</si>
  <si>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</si>
  <si>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</si>
  <si>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</si>
  <si>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</si>
  <si>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</si>
  <si>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</si>
  <si>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</si>
  <si>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</si>
  <si>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</si>
  <si>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</si>
  <si>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</si>
  <si>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</si>
  <si>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</si>
  <si>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</si>
  <si>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</si>
  <si>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</si>
  <si>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</si>
  <si>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</si>
  <si>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</si>
  <si>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</si>
  <si>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</si>
  <si>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</si>
  <si>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</si>
  <si>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</si>
  <si>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</si>
  <si>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</si>
  <si>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</si>
  <si>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</si>
  <si>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</si>
  <si>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</si>
  <si>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</si>
  <si>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</si>
  <si>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</si>
  <si>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</si>
  <si>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</si>
  <si>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</si>
  <si>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</si>
  <si>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</si>
  <si>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</si>
  <si>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</si>
  <si>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</si>
  <si>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</si>
  <si>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</si>
  <si>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</si>
  <si>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</si>
  <si>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</si>
  <si>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</si>
  <si>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</si>
  <si>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</si>
  <si>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</si>
  <si>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</si>
  <si>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</si>
  <si>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</si>
  <si>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</si>
  <si>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</si>
  <si>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</si>
  <si>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</si>
  <si>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</si>
  <si>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</si>
  <si>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</si>
  <si>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</si>
  <si>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</si>
  <si>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</si>
  <si>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</si>
  <si>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</si>
  <si>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</si>
  <si>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</si>
  <si>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</si>
  <si>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</si>
  <si>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</si>
  <si>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</si>
  <si>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</si>
  <si>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</si>
  <si>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</si>
  <si>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</si>
  <si>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</si>
  <si>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</si>
  <si>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</si>
  <si>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</si>
  <si>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</si>
  <si>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</si>
  <si>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</si>
  <si>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</si>
  <si>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</si>
  <si>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</si>
  <si>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</si>
  <si>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</si>
  <si>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</si>
  <si>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</si>
  <si>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</si>
  <si>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</si>
  <si>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</si>
  <si>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</si>
  <si>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</si>
  <si>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</si>
  <si>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</si>
  <si>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</si>
  <si>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</si>
  <si>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</si>
  <si>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</si>
  <si>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</si>
  <si>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</si>
  <si>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</si>
  <si>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</si>
  <si>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</si>
  <si>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</si>
  <si>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</si>
  <si>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</si>
  <si>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</si>
  <si>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</si>
  <si>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</si>
  <si>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</si>
  <si>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</si>
  <si>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</si>
  <si>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</si>
  <si>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</si>
  <si>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</si>
  <si>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</si>
  <si>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</si>
  <si>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</si>
  <si>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</si>
  <si>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</si>
  <si>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</si>
  <si>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</si>
  <si>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</si>
  <si>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</si>
  <si>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</si>
  <si>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</si>
  <si>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</si>
  <si>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</si>
  <si>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</si>
  <si>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</si>
  <si>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</si>
  <si>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</si>
  <si>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</si>
  <si>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</si>
  <si>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</si>
  <si>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</si>
  <si>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</si>
  <si>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</si>
  <si>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</si>
  <si>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</si>
  <si>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</si>
  <si>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</si>
  <si>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</si>
  <si>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</si>
  <si>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</si>
  <si>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</si>
  <si>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</si>
  <si>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</si>
  <si>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</si>
  <si>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</si>
  <si>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</si>
  <si>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</si>
  <si>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</si>
  <si>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</si>
  <si>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</si>
  <si>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</si>
  <si>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</si>
  <si>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</si>
  <si>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</si>
  <si>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</si>
  <si>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</si>
  <si>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</si>
  <si>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</si>
  <si>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</si>
  <si>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</si>
  <si>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</si>
  <si>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</si>
  <si>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</si>
  <si>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</si>
  <si>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</si>
  <si>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</si>
  <si>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</si>
  <si>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</si>
  <si>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</si>
  <si>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</si>
  <si>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</si>
  <si>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</si>
  <si>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</si>
  <si>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</si>
  <si>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</si>
  <si>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</si>
  <si>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</si>
  <si>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</si>
  <si>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</si>
  <si>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</si>
  <si>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</si>
  <si>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</si>
  <si>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</si>
  <si>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</si>
  <si>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</si>
  <si>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</si>
  <si>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</si>
  <si>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</si>
  <si>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</si>
  <si>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</si>
  <si>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</si>
  <si>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</si>
  <si>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</si>
  <si>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</si>
  <si>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</si>
  <si>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</si>
  <si>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</si>
  <si>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</si>
  <si>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</si>
  <si>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</si>
  <si>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</si>
  <si>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</si>
  <si>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</si>
  <si>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</si>
  <si>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</si>
  <si>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</si>
  <si>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</si>
  <si>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</si>
  <si>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</si>
  <si>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</si>
  <si>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</si>
  <si>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</si>
  <si>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</si>
  <si>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</si>
  <si>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</si>
  <si>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</si>
  <si>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</si>
  <si>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</si>
  <si>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</si>
  <si>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</si>
  <si>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</si>
  <si>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</si>
  <si>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</si>
  <si>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</si>
  <si>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</si>
  <si>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</si>
  <si>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</si>
  <si>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</si>
  <si>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</si>
  <si>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</si>
  <si>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</si>
  <si>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</si>
  <si>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</si>
  <si>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</si>
  <si>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</si>
  <si>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</si>
  <si>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</si>
  <si>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</si>
  <si>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</si>
  <si>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</si>
  <si>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</si>
  <si>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</si>
  <si>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</si>
  <si>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</si>
  <si>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</si>
  <si>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</si>
  <si>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</si>
  <si>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</si>
  <si>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</si>
  <si>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</si>
  <si>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</si>
  <si>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</si>
  <si>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</si>
  <si>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</si>
  <si>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</si>
  <si>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</si>
  <si>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</si>
  <si>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</si>
  <si>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</si>
  <si>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</si>
  <si>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</si>
  <si>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</si>
  <si>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</si>
  <si>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</si>
  <si>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</si>
  <si>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</si>
  <si>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</si>
  <si>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</si>
  <si>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</si>
  <si>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</si>
  <si>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</si>
  <si>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</si>
  <si>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</si>
  <si>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</si>
  <si>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</si>
  <si>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</si>
  <si>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</si>
  <si>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</si>
  <si>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</si>
  <si>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</si>
  <si>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</si>
  <si>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</si>
  <si>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</si>
  <si>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</si>
  <si>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</si>
  <si>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</si>
  <si>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</si>
  <si>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</si>
  <si>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</si>
  <si>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</si>
  <si>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</si>
  <si>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</si>
  <si>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</si>
  <si>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</si>
  <si>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</si>
  <si>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</si>
  <si>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</si>
  <si>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</si>
  <si>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</si>
  <si>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</si>
  <si>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</si>
  <si>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</si>
  <si>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</si>
  <si>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</si>
  <si>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</si>
  <si>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</si>
  <si>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</si>
  <si>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</si>
  <si>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</si>
  <si>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</si>
  <si>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</si>
  <si>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</si>
  <si>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</si>
  <si>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</si>
  <si>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</si>
  <si>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</si>
  <si>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</si>
  <si>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</si>
  <si>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</si>
  <si>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</si>
  <si>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</si>
  <si>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</si>
  <si>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</si>
  <si>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</si>
  <si>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</si>
  <si>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</si>
  <si>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</si>
  <si>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</si>
  <si>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</si>
  <si>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</si>
  <si>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</si>
  <si>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</si>
  <si>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</si>
  <si>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</si>
  <si>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</si>
  <si>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</si>
  <si>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</si>
  <si>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</si>
  <si>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</si>
  <si>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</si>
  <si>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</si>
  <si>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</si>
  <si>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</si>
  <si>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</si>
  <si>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</si>
  <si>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</si>
  <si>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</si>
  <si>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</si>
  <si>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</si>
  <si>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</si>
  <si>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</si>
  <si>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</si>
  <si>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</si>
  <si>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</si>
  <si>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</si>
  <si>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</si>
  <si>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</si>
  <si>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</si>
  <si>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</si>
  <si>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</si>
  <si>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</si>
  <si>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</si>
  <si>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</si>
  <si>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</si>
  <si>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</si>
  <si>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</si>
  <si>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</si>
  <si>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</si>
  <si>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</si>
  <si>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</si>
  <si>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</si>
  <si>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</si>
  <si>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</si>
  <si>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</si>
  <si>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</si>
  <si>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</si>
  <si>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</si>
  <si>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</si>
  <si>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</si>
  <si>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</si>
  <si>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</si>
  <si>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</si>
  <si>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</si>
  <si>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</si>
  <si>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</si>
  <si>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</si>
  <si>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</si>
  <si>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</si>
  <si>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</si>
  <si>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</si>
  <si>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</si>
  <si>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</si>
  <si>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</si>
  <si>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</si>
  <si>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</si>
  <si>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</si>
  <si>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</si>
  <si>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</si>
  <si>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</si>
  <si>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</si>
  <si>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</si>
  <si>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</si>
  <si>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</si>
  <si>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</si>
  <si>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</si>
  <si>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</si>
  <si>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</si>
  <si>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</si>
  <si>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</si>
  <si>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</si>
  <si>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</si>
  <si>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</si>
  <si>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</si>
  <si>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</si>
  <si>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</si>
  <si>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</si>
  <si>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</si>
  <si>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</si>
  <si>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</si>
  <si>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</si>
  <si>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</si>
  <si>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</si>
  <si>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</si>
  <si>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</si>
  <si>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</si>
  <si>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</si>
  <si>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</si>
  <si>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</si>
  <si>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</si>
  <si>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</si>
  <si>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</si>
  <si>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</si>
  <si>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</si>
  <si>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</si>
  <si>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</si>
  <si>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</si>
  <si>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</si>
  <si>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</si>
  <si>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</si>
  <si>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</si>
  <si>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</si>
  <si>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</si>
  <si>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</si>
  <si>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</si>
  <si>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</si>
  <si>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</si>
  <si>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</si>
  <si>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</si>
  <si>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</si>
  <si>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</si>
  <si>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</si>
  <si>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</si>
  <si>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</si>
  <si>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</si>
  <si>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</si>
  <si>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</si>
  <si>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</si>
  <si>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</si>
  <si>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</si>
  <si>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</si>
  <si>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</si>
  <si>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</si>
  <si>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</si>
  <si>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</si>
  <si>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</si>
  <si>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</si>
  <si>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</si>
  <si>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</si>
  <si>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</si>
  <si>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</si>
  <si>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</si>
  <si>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</si>
  <si>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</si>
  <si>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</si>
  <si>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</si>
  <si>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</si>
  <si>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</si>
  <si>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</si>
  <si>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</si>
  <si>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</si>
  <si>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</si>
  <si>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</si>
  <si>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</si>
  <si>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</si>
  <si>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</si>
  <si>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</si>
  <si>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</si>
  <si>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</si>
  <si>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</si>
  <si>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</si>
  <si>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</si>
  <si>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</si>
  <si>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</si>
  <si>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</si>
  <si>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</si>
  <si>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</si>
  <si>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</si>
  <si>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</si>
  <si>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</si>
  <si>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</si>
  <si>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</si>
  <si>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</si>
  <si>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</si>
  <si>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</si>
  <si>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</si>
  <si>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</si>
  <si>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</si>
  <si>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</si>
  <si>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</si>
  <si>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</si>
  <si>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</si>
  <si>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</si>
  <si>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</si>
  <si>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</si>
  <si>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</si>
  <si>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</si>
  <si>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</si>
  <si>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</si>
  <si>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</si>
  <si>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</si>
  <si>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</si>
  <si>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</si>
  <si>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</si>
  <si>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</si>
  <si>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</si>
  <si>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</si>
  <si>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</si>
  <si>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</si>
  <si>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</si>
  <si>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</si>
  <si>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</si>
  <si>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</si>
  <si>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</si>
  <si>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</si>
  <si>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</si>
  <si>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</si>
  <si>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</si>
  <si>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</si>
  <si>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</si>
  <si>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</si>
  <si>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</si>
  <si>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</si>
  <si>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</si>
  <si>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</si>
  <si>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</si>
  <si>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</si>
  <si>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</si>
  <si>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</si>
  <si>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</si>
  <si>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</si>
  <si>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</si>
  <si>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</si>
  <si>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</si>
  <si>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</si>
  <si>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</si>
  <si>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</si>
  <si>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</si>
  <si>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</si>
  <si>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</si>
  <si>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</si>
  <si>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</si>
  <si>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</si>
  <si>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</si>
  <si>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</si>
  <si>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</si>
  <si>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</si>
  <si>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</si>
  <si>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</si>
  <si>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</si>
  <si>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</si>
  <si>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</si>
  <si>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</si>
  <si>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</si>
  <si>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</si>
  <si>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</si>
  <si>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</si>
  <si>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</si>
  <si>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</si>
  <si>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</si>
  <si>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</si>
  <si>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</si>
  <si>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</si>
  <si>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</si>
  <si>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</si>
  <si>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</si>
  <si>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</si>
  <si>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</si>
  <si>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</si>
  <si>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</si>
  <si>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</si>
  <si>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</si>
  <si>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</si>
  <si>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</si>
  <si>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</si>
  <si>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</si>
  <si>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</si>
  <si>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</si>
  <si>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</si>
  <si>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</si>
  <si>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</si>
  <si>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</si>
  <si>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</si>
  <si>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</si>
  <si>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</si>
  <si>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</si>
  <si>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</si>
  <si>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</si>
  <si>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</si>
  <si>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</si>
  <si>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</si>
  <si>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</si>
  <si>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</si>
  <si>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</si>
  <si>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</si>
  <si>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</si>
  <si>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</si>
  <si>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</si>
  <si>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</si>
  <si>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</si>
  <si>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</si>
  <si>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</si>
  <si>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</si>
  <si>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</si>
  <si>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</si>
  <si>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</si>
  <si>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</si>
  <si>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</si>
  <si>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</si>
  <si>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</si>
  <si>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</si>
  <si>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</si>
  <si>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</si>
  <si>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</si>
  <si>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</si>
  <si>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</si>
  <si>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</si>
  <si>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</si>
  <si>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</si>
  <si>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</si>
  <si>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</si>
  <si>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</si>
  <si>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</si>
  <si>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</si>
  <si>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</si>
  <si>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</si>
  <si>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</si>
  <si>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</si>
  <si>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</si>
  <si>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</si>
  <si>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</si>
  <si>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</si>
  <si>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</si>
  <si>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</si>
  <si>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</si>
  <si>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</si>
  <si>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</si>
  <si>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</si>
  <si>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</si>
  <si>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</si>
  <si>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</si>
  <si>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</si>
  <si>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</si>
  <si>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</si>
  <si>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</si>
  <si>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</si>
  <si>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</si>
  <si>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</si>
  <si>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</si>
  <si>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</si>
  <si>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</si>
  <si>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</si>
  <si>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</si>
  <si>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</si>
  <si>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</si>
  <si>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</si>
  <si>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</si>
  <si>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</si>
  <si>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</si>
  <si>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</si>
  <si>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</si>
  <si>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</si>
  <si>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</si>
  <si>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</si>
  <si>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</si>
  <si>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</si>
  <si>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</si>
  <si>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</si>
  <si>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</si>
  <si>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</si>
  <si>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</si>
  <si>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</si>
  <si>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</si>
  <si>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</si>
  <si>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</si>
  <si>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</si>
  <si>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</si>
  <si>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</si>
  <si>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</si>
  <si>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</si>
  <si>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</si>
  <si>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</si>
  <si>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</si>
  <si>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</si>
  <si>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</si>
  <si>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</si>
  <si>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</si>
  <si>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</si>
  <si>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</si>
  <si>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</si>
  <si>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</si>
  <si>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</si>
  <si>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</si>
  <si>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</si>
  <si>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</si>
  <si>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</si>
  <si>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</si>
  <si>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</si>
  <si>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</si>
  <si>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</si>
  <si>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</si>
  <si>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</si>
  <si>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</si>
  <si>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</si>
  <si>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</si>
  <si>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</si>
  <si>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</si>
  <si>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</si>
  <si>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</si>
  <si>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</si>
  <si>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</si>
  <si>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</si>
  <si>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</si>
  <si>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</si>
  <si>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</si>
  <si>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</si>
  <si>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</si>
  <si>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</si>
  <si>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</si>
  <si>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</si>
  <si>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</si>
  <si>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</si>
  <si>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</si>
  <si>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</si>
  <si>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</si>
  <si>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</si>
  <si>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</si>
  <si>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</si>
  <si>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</si>
  <si>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</si>
  <si>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</si>
  <si>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</si>
  <si>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</si>
  <si>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</si>
  <si>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</si>
  <si>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</si>
  <si>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</si>
  <si>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</si>
  <si>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</si>
  <si>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</si>
  <si>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</si>
  <si>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</si>
  <si>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</si>
  <si>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</si>
  <si>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</si>
  <si>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</si>
  <si>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</si>
  <si>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</si>
  <si>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</si>
  <si>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</si>
  <si>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</si>
  <si>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</si>
  <si>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</si>
  <si>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</si>
  <si>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</si>
  <si>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</si>
  <si>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</si>
  <si>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</si>
  <si>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</si>
  <si>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</si>
  <si>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</si>
  <si>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</si>
  <si>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</si>
  <si>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</si>
  <si>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</si>
  <si>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</si>
  <si>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</si>
  <si>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</si>
  <si>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</si>
  <si>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</si>
  <si>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</si>
  <si>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</si>
  <si>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</si>
  <si>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</si>
  <si>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</si>
  <si>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</si>
  <si>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</si>
  <si>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</si>
  <si>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</si>
  <si>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</si>
  <si>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</si>
  <si>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</si>
  <si>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</si>
  <si>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</si>
  <si>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</si>
  <si>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</si>
  <si>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</si>
  <si>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</si>
  <si>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</si>
  <si>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</si>
  <si>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</si>
  <si>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</si>
  <si>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</si>
  <si>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</si>
  <si>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</si>
  <si>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</si>
  <si>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</si>
  <si>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</si>
  <si>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</si>
  <si>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</si>
  <si>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</si>
  <si>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</si>
  <si>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</si>
  <si>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</si>
  <si>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</si>
  <si>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</si>
  <si>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</si>
  <si>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</si>
  <si>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</si>
  <si>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</si>
  <si>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</si>
  <si>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</si>
  <si>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</si>
  <si>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</si>
  <si>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</si>
  <si>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</si>
  <si>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</si>
  <si>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</si>
  <si>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</si>
  <si>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</si>
  <si>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</si>
  <si>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</si>
  <si>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</si>
  <si>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</si>
  <si>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</si>
  <si>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</si>
  <si>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</si>
  <si>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</si>
  <si>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</si>
  <si>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</si>
  <si>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</si>
  <si>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</si>
  <si>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</si>
  <si>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</si>
  <si>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</si>
  <si>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</si>
  <si>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</si>
  <si>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</si>
  <si>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</si>
  <si>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</si>
  <si>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</si>
  <si>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</si>
  <si>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</si>
  <si>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</si>
  <si>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</si>
  <si>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</si>
  <si>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</si>
  <si>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</si>
  <si>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</si>
  <si>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</si>
  <si>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</si>
  <si>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</si>
  <si>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</si>
  <si>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</si>
  <si>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</si>
  <si>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</si>
  <si>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</si>
  <si>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</si>
  <si>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</si>
  <si>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</si>
  <si>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</si>
  <si>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</si>
  <si>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</si>
  <si>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</si>
  <si>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</si>
  <si>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</si>
  <si>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</si>
  <si>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</si>
  <si>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</si>
  <si>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</si>
  <si>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</si>
  <si>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</si>
  <si>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</si>
  <si>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</si>
  <si>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</si>
  <si>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</si>
  <si>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</si>
  <si>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</si>
  <si>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</si>
  <si>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</si>
  <si>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</si>
  <si>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</si>
  <si>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</si>
  <si>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</si>
  <si>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</si>
  <si>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</si>
  <si>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</si>
  <si>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</si>
  <si>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</si>
  <si>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</si>
  <si>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</si>
  <si>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</si>
  <si>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</si>
  <si>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</si>
  <si>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</si>
  <si>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</si>
  <si>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</si>
  <si>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</si>
  <si>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</si>
  <si>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</si>
  <si>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</si>
  <si>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</si>
  <si>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</si>
  <si>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</si>
  <si>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</si>
  <si>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</si>
  <si>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</si>
  <si>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</si>
  <si>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</si>
  <si>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</si>
  <si>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</si>
  <si>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</si>
  <si>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</si>
  <si>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</si>
  <si>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</si>
  <si>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</si>
  <si>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</si>
  <si>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</si>
  <si>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</si>
  <si>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</si>
  <si>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</si>
  <si>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</si>
  <si>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</si>
  <si>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</si>
  <si>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</si>
  <si>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</si>
  <si>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</si>
  <si>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</si>
  <si>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</si>
  <si>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</si>
  <si>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</si>
  <si>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</si>
  <si>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</si>
  <si>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</si>
  <si>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</si>
  <si>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</si>
  <si>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</si>
  <si>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</si>
  <si>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</si>
  <si>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</si>
  <si>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</si>
  <si>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</si>
  <si>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</si>
  <si>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</si>
  <si>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</si>
  <si>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</si>
  <si>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</si>
  <si>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</si>
  <si>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</si>
  <si>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</si>
  <si>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</si>
  <si>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</si>
  <si>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</si>
  <si>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</si>
  <si>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</si>
  <si>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</si>
  <si>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</si>
  <si>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</si>
  <si>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</si>
  <si>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</si>
  <si>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</si>
  <si>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</si>
  <si>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</si>
  <si>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</si>
  <si>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</si>
  <si>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</si>
  <si>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</si>
  <si>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</si>
  <si>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</si>
  <si>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</si>
  <si>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</si>
  <si>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</si>
  <si>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</si>
  <si>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</si>
  <si>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</si>
  <si>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</si>
  <si>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</si>
  <si>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</si>
  <si>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</si>
  <si>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</si>
  <si>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</si>
  <si>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</si>
  <si>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</si>
  <si>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</si>
  <si>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</si>
  <si>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</si>
  <si>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</si>
  <si>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</si>
  <si>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</si>
  <si>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</si>
  <si>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</si>
  <si>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</si>
  <si>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</si>
  <si>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</si>
  <si>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</si>
  <si>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</si>
  <si>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</si>
  <si>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</si>
  <si>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</si>
  <si>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</si>
  <si>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</si>
  <si>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</si>
  <si>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</si>
  <si>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</si>
  <si>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</si>
  <si>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</si>
  <si>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</si>
  <si>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</si>
  <si>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</si>
  <si>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</si>
  <si>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</si>
  <si>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</si>
  <si>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</si>
  <si>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</si>
  <si>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</si>
  <si>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</si>
  <si>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</si>
  <si>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</si>
  <si>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</si>
  <si>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</si>
  <si>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</si>
  <si>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</si>
  <si>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</si>
  <si>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</si>
  <si>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</si>
  <si>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</si>
  <si>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</si>
  <si>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</si>
  <si>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</si>
  <si>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</si>
  <si>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</si>
  <si>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</si>
  <si>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</si>
  <si>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</si>
  <si>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</si>
  <si>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</si>
  <si>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</si>
  <si>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</si>
  <si>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</si>
  <si>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</si>
  <si>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</si>
  <si>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</si>
  <si>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</si>
  <si>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</si>
  <si>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</si>
  <si>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</si>
  <si>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</si>
  <si>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</si>
  <si>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</si>
  <si>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</si>
  <si>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</si>
  <si>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</si>
  <si>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</si>
  <si>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</si>
  <si>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</si>
  <si>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</si>
  <si>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</si>
  <si>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</si>
  <si>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</si>
  <si>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</si>
  <si>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</si>
  <si>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</si>
  <si>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</si>
  <si>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</si>
  <si>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</si>
  <si>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</si>
  <si>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</si>
  <si>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</si>
  <si>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</si>
  <si>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</si>
  <si>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</si>
  <si>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</si>
  <si>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</si>
  <si>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</si>
  <si>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</si>
  <si>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</si>
  <si>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</si>
  <si>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</si>
  <si>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</si>
  <si>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</si>
  <si>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</si>
  <si>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</si>
  <si>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</si>
  <si>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</si>
  <si>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</si>
  <si>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</si>
  <si>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</si>
  <si>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</si>
  <si>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</si>
  <si>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</si>
  <si>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</si>
  <si>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</si>
  <si>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</si>
  <si>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</si>
  <si>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</si>
  <si>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</si>
  <si>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</si>
  <si>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</si>
  <si>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</si>
  <si>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</si>
  <si>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</si>
  <si>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</si>
  <si>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</si>
  <si>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</si>
  <si>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</si>
  <si>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</si>
  <si>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</si>
  <si>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</si>
  <si>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</si>
  <si>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</si>
  <si>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</si>
  <si>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</si>
  <si>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</si>
  <si>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</si>
  <si>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</si>
  <si>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</si>
  <si>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</si>
  <si>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</si>
  <si>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</si>
  <si>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</si>
  <si>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</si>
  <si>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</si>
  <si>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</si>
  <si>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</si>
  <si>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</si>
  <si>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</si>
  <si>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</si>
  <si>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</si>
  <si>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</si>
  <si>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</si>
  <si>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</si>
  <si>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</si>
  <si>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</si>
  <si>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</si>
  <si>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</si>
  <si>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</si>
  <si>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</si>
  <si>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</si>
  <si>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</si>
  <si>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</si>
  <si>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</si>
  <si>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</si>
  <si>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</si>
  <si>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</si>
  <si>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</si>
  <si>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</si>
  <si>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</si>
  <si>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</si>
  <si>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</si>
  <si>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</si>
  <si>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</si>
  <si>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</si>
  <si>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</si>
  <si>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</si>
  <si>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</si>
  <si>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</si>
  <si>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</si>
  <si>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</si>
  <si>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</si>
  <si>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</si>
  <si>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</si>
  <si>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</si>
  <si>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</si>
  <si>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</si>
  <si>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</si>
  <si>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</si>
  <si>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</si>
  <si>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</si>
  <si>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</si>
  <si>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</si>
  <si>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</si>
  <si>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</si>
  <si>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</si>
  <si>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</si>
  <si>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</si>
  <si>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</si>
  <si>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</si>
  <si>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</si>
  <si>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</si>
  <si>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</si>
  <si>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</si>
  <si>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</si>
  <si>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</si>
  <si>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</si>
  <si>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</si>
  <si>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</si>
  <si>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</si>
  <si>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</si>
  <si>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</si>
  <si>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</si>
  <si>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</si>
  <si>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</si>
  <si>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</si>
  <si>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</si>
  <si>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</si>
  <si>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</si>
  <si>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</si>
  <si>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</si>
  <si>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</si>
  <si>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</si>
  <si>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</si>
  <si>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</si>
  <si>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</si>
  <si>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</si>
  <si>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</si>
  <si>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</si>
  <si>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</si>
  <si>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</si>
  <si>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</si>
  <si>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</si>
  <si>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</si>
  <si>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</si>
  <si>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</si>
  <si>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</si>
  <si>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</si>
  <si>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</si>
  <si>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</si>
  <si>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</si>
  <si>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</si>
  <si>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</si>
  <si>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</si>
  <si>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</si>
  <si>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</si>
  <si>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</si>
  <si>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</si>
  <si>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</si>
  <si>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</si>
  <si>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</si>
  <si>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</si>
  <si>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</si>
  <si>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</si>
  <si>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</si>
  <si>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</si>
  <si>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</si>
  <si>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</si>
  <si>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</si>
  <si>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</si>
  <si>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</si>
  <si>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</si>
  <si>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</si>
  <si>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</si>
  <si>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</si>
  <si>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</si>
  <si>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</si>
  <si>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</si>
  <si>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</si>
  <si>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</si>
  <si>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</si>
  <si>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</si>
  <si>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</si>
  <si>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</si>
  <si>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</si>
  <si>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</si>
  <si>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</si>
  <si>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</si>
  <si>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</si>
  <si>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</si>
  <si>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</si>
  <si>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</si>
  <si>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</si>
  <si>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</si>
  <si>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</si>
  <si>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</si>
  <si>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</si>
  <si>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</si>
  <si>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</si>
  <si>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</si>
  <si>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</si>
  <si>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</si>
  <si>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</si>
  <si>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</si>
  <si>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</si>
  <si>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</si>
  <si>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</si>
  <si>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</si>
  <si>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</si>
  <si>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</si>
  <si>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</si>
  <si>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</si>
  <si>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</si>
  <si>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</si>
  <si>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</si>
  <si>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</si>
  <si>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</si>
  <si>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</si>
  <si>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</si>
  <si>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</si>
  <si>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</si>
  <si>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</si>
  <si>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</si>
  <si>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</si>
  <si>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</si>
  <si>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</si>
  <si>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</si>
  <si>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</si>
  <si>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</si>
  <si>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</si>
  <si>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</si>
  <si>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</si>
  <si>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</si>
  <si>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</si>
  <si>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</si>
  <si>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</si>
  <si>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</si>
  <si>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</si>
  <si>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</si>
  <si>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</si>
  <si>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</si>
  <si>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</si>
  <si>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</si>
  <si>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</si>
  <si>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</si>
  <si>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</si>
  <si>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</si>
  <si>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</si>
  <si>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</si>
  <si>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</si>
  <si>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</si>
  <si>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</si>
  <si>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</si>
  <si>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</si>
  <si>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</si>
  <si>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</si>
  <si>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</si>
  <si>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</si>
  <si>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</si>
  <si>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</si>
  <si>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</si>
  <si>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</si>
  <si>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</si>
  <si>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</si>
  <si>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</si>
  <si>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</si>
  <si>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</si>
  <si>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</si>
  <si>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</si>
  <si>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</si>
  <si>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</si>
  <si>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</si>
  <si>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</si>
  <si>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</si>
  <si>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</si>
  <si>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</si>
  <si>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</si>
  <si>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</si>
  <si>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</si>
  <si>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</si>
  <si>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</si>
  <si>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</si>
  <si>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</si>
  <si>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</si>
  <si>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</si>
  <si>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</si>
  <si>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</si>
  <si>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</si>
  <si>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</si>
  <si>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</si>
  <si>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</si>
  <si>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</si>
  <si>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</si>
  <si>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</si>
  <si>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</si>
  <si>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</si>
  <si>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</si>
  <si>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</si>
  <si>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</si>
  <si>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</si>
  <si>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</si>
  <si>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</si>
  <si>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</si>
  <si>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</si>
  <si>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</si>
  <si>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</si>
  <si>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</si>
  <si>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</si>
  <si>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</si>
  <si>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</si>
  <si>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</si>
  <si>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</si>
  <si>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</si>
  <si>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</si>
  <si>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</si>
  <si>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</si>
  <si>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</si>
  <si>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</si>
  <si>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</si>
  <si>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</si>
  <si>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</si>
  <si>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</si>
  <si>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</si>
  <si>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</si>
  <si>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</si>
  <si>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</si>
  <si>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</si>
  <si>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</si>
  <si>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</si>
  <si>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</si>
  <si>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</si>
  <si>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</si>
  <si>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</si>
  <si>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</si>
  <si>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</si>
  <si>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</si>
  <si>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</si>
  <si>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</si>
  <si>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</si>
  <si>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</si>
  <si>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</si>
  <si>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</si>
  <si>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</si>
  <si>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</si>
  <si>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</si>
  <si>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</si>
  <si>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</si>
  <si>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</si>
  <si>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</si>
  <si>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</si>
  <si>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</si>
  <si>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</si>
  <si>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</si>
  <si>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</si>
  <si>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</si>
  <si>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</si>
  <si>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</si>
  <si>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</si>
  <si>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</si>
  <si>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</si>
  <si>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</si>
  <si>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</si>
  <si>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</si>
  <si>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</si>
  <si>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</si>
  <si>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</si>
  <si>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</si>
  <si>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</si>
  <si>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</si>
  <si>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</si>
  <si>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</si>
  <si>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</si>
  <si>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</si>
  <si>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</si>
  <si>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</si>
  <si>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</si>
  <si>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</si>
  <si>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</si>
  <si>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</si>
  <si>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</si>
  <si>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</si>
  <si>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</si>
  <si>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</si>
  <si>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</si>
  <si>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</si>
  <si>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</si>
  <si>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</si>
  <si>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</si>
  <si>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</si>
  <si>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</si>
  <si>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</si>
  <si>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</si>
  <si>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</si>
  <si>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</si>
  <si>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</si>
  <si>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</si>
  <si>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</si>
  <si>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</si>
  <si>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</si>
  <si>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</si>
  <si>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</si>
  <si>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</si>
  <si>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</si>
  <si>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</si>
  <si>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</si>
  <si>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</si>
  <si>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</si>
  <si>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</si>
  <si>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</si>
  <si>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</si>
  <si>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</si>
  <si>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</si>
  <si>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</si>
  <si>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</si>
  <si>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</si>
  <si>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</si>
  <si>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</si>
  <si>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</si>
  <si>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</si>
  <si>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</si>
  <si>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</si>
  <si>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</si>
  <si>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</si>
  <si>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</si>
  <si>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</si>
  <si>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</si>
  <si>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</si>
  <si>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</si>
  <si>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</si>
  <si>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</si>
  <si>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</si>
  <si>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</si>
  <si>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</si>
  <si>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</si>
  <si>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</si>
  <si>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</si>
  <si>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</si>
  <si>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</si>
  <si>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</si>
  <si>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</si>
  <si>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</si>
  <si>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</si>
  <si>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</si>
  <si>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</si>
  <si>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</si>
  <si>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</si>
  <si>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</si>
  <si>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</si>
  <si>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</si>
  <si>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</si>
  <si>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</si>
  <si>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</si>
  <si>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</si>
  <si>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</si>
  <si>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</si>
  <si>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</si>
  <si>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</si>
  <si>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</si>
  <si>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</si>
  <si>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</si>
  <si>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</si>
  <si>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</si>
  <si>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</si>
  <si>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</si>
  <si>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</si>
  <si>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</si>
  <si>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</si>
  <si>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</si>
  <si>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</si>
  <si>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</si>
  <si>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</si>
  <si>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</si>
  <si>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</si>
  <si>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</si>
  <si>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</si>
  <si>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</si>
  <si>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</si>
  <si>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</si>
  <si>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</si>
  <si>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</si>
  <si>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</si>
  <si>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</si>
  <si>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</si>
  <si>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</si>
  <si>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</si>
  <si>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</si>
  <si>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</si>
  <si>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</si>
  <si>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</si>
  <si>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</si>
  <si>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</si>
  <si>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</si>
  <si>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</si>
  <si>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</si>
  <si>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</si>
  <si>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</si>
  <si>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</si>
  <si>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</si>
  <si>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</si>
  <si>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</si>
  <si>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</si>
  <si>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</si>
  <si>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</si>
  <si>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</si>
  <si>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</si>
  <si>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</si>
  <si>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</si>
  <si>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</si>
  <si>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</si>
  <si>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</si>
  <si>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</si>
  <si>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</si>
  <si>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</si>
  <si>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</si>
  <si>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</si>
  <si>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</si>
  <si>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</si>
  <si>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</si>
  <si>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</si>
  <si>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</si>
  <si>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</si>
  <si>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</si>
  <si>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</si>
  <si>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</si>
  <si>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</si>
  <si>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</si>
  <si>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</si>
  <si>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</si>
  <si>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</si>
  <si>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</si>
  <si>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</si>
  <si>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</si>
  <si>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</si>
  <si>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</si>
  <si>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</si>
  <si>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</si>
  <si>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</si>
  <si>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</si>
  <si>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</si>
  <si>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</si>
  <si>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</si>
  <si>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</si>
  <si>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</si>
  <si>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</si>
  <si>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</si>
  <si>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</si>
  <si>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</si>
  <si>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</si>
  <si>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</si>
  <si>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</si>
  <si>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</si>
  <si>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</si>
  <si>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</si>
  <si>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</si>
  <si>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</si>
  <si>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</si>
  <si>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</si>
  <si>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</si>
  <si>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</si>
  <si>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</si>
  <si>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</si>
  <si>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</si>
  <si>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</si>
  <si>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</si>
  <si>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</si>
  <si>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</si>
  <si>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</si>
  <si>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</si>
  <si>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</si>
  <si>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</si>
  <si>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</si>
  <si>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</si>
  <si>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</si>
  <si>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</si>
  <si>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</si>
  <si>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</si>
  <si>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</si>
  <si>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</si>
  <si>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</si>
  <si>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</si>
  <si>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</si>
  <si>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</si>
  <si>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</si>
  <si>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</si>
  <si>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</si>
  <si>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</si>
  <si>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</si>
  <si>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</si>
  <si>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</si>
  <si>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</si>
  <si>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</si>
  <si>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</si>
  <si>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</si>
  <si>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</si>
  <si>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</si>
  <si>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</si>
  <si>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</si>
  <si>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</si>
  <si>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</si>
  <si>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</si>
  <si>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</si>
  <si>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</si>
  <si>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</si>
  <si>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</si>
  <si>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</si>
  <si>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</si>
  <si>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</si>
  <si>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</si>
  <si>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</si>
  <si>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</si>
  <si>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</si>
  <si>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</si>
  <si>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</si>
  <si>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</si>
  <si>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</si>
  <si>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</si>
  <si>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</si>
  <si>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</si>
  <si>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</si>
  <si>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</si>
  <si>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</si>
  <si>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</si>
  <si>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</si>
  <si>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</si>
  <si>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</si>
  <si>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</si>
  <si>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</si>
  <si>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</si>
  <si>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</si>
  <si>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</si>
  <si>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</si>
  <si>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</si>
  <si>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</si>
  <si>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</si>
  <si>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</si>
  <si>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</si>
  <si>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</si>
  <si>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</si>
  <si>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</si>
  <si>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</si>
  <si>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</si>
  <si>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</si>
  <si>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</si>
  <si>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</si>
  <si>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</si>
  <si>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</si>
  <si>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</si>
  <si>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</si>
  <si>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</si>
  <si>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</si>
  <si>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</si>
  <si>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</si>
  <si>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</si>
  <si>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</si>
  <si>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</si>
  <si>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</si>
  <si>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</si>
  <si>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</si>
  <si>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</si>
  <si>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</si>
  <si>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</si>
  <si>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</si>
  <si>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</si>
  <si>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</si>
  <si>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</si>
  <si>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</si>
  <si>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</si>
  <si>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</si>
  <si>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</si>
  <si>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</si>
  <si>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</si>
  <si>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</si>
  <si>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</si>
  <si>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</si>
  <si>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</si>
  <si>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</si>
  <si>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</si>
  <si>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</si>
  <si>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</si>
  <si>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</si>
  <si>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</si>
  <si>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</si>
  <si>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</si>
  <si>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</si>
  <si>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</si>
  <si>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</si>
  <si>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</si>
  <si>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</si>
  <si>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</si>
  <si>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</si>
  <si>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</si>
  <si>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</si>
  <si>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</si>
  <si>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</si>
  <si>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</si>
  <si>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</si>
  <si>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</si>
  <si>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</si>
  <si>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</si>
  <si>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</si>
  <si>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</si>
  <si>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</si>
  <si>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</si>
  <si>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</si>
  <si>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</si>
  <si>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</si>
  <si>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</si>
  <si>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</si>
  <si>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</si>
  <si>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</si>
  <si>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</si>
  <si>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</si>
  <si>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</si>
  <si>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</si>
  <si>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</si>
  <si>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</si>
  <si>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</si>
  <si>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</si>
  <si>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</si>
  <si>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</si>
  <si>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</si>
  <si>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</si>
  <si>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</si>
  <si>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</si>
  <si>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</si>
  <si>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</si>
  <si>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</si>
  <si>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</si>
  <si>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</si>
  <si>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</si>
  <si>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</si>
  <si>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</si>
  <si>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</si>
  <si>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</si>
  <si>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</si>
  <si>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</si>
  <si>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</si>
  <si>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</si>
  <si>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</si>
  <si>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</si>
  <si>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</si>
  <si>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</si>
  <si>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</si>
  <si>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</si>
  <si>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</si>
  <si>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</si>
  <si>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</si>
  <si>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</si>
  <si>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</si>
  <si>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</si>
  <si>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</si>
  <si>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</si>
  <si>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</si>
  <si>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</si>
  <si>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</si>
  <si>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</si>
  <si>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</si>
  <si>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</si>
  <si>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</si>
  <si>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</si>
  <si>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</si>
  <si>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</si>
  <si>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</si>
  <si>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</si>
  <si>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</si>
  <si>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</si>
  <si>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</si>
  <si>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</si>
  <si>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</si>
  <si>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</si>
  <si>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</si>
  <si>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</si>
  <si>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</si>
  <si>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</si>
  <si>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</si>
  <si>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</si>
  <si>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</si>
  <si>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</si>
  <si>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</si>
  <si>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</si>
  <si>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</si>
  <si>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</si>
  <si>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</si>
  <si>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</si>
  <si>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</si>
  <si>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</si>
  <si>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</si>
  <si>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</si>
  <si>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</si>
  <si>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</si>
  <si>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</si>
  <si>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</si>
  <si>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</si>
  <si>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</si>
  <si>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</si>
  <si>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</si>
  <si>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</si>
  <si>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</si>
  <si>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</si>
  <si>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</si>
  <si>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</si>
  <si>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</si>
  <si>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</si>
  <si>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</si>
  <si>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</si>
  <si>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</si>
  <si>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</si>
  <si>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</si>
  <si>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</si>
  <si>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</si>
  <si>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</si>
  <si>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</si>
  <si>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</si>
  <si>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</si>
  <si>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</si>
  <si>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</si>
  <si>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</si>
  <si>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</si>
  <si>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</si>
  <si>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</si>
  <si>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</si>
  <si>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</si>
  <si>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</si>
  <si>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</si>
  <si>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</si>
  <si>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</si>
  <si>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</si>
  <si>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</si>
  <si>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</si>
  <si>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</si>
  <si>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</si>
  <si>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</si>
  <si>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</si>
  <si>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</si>
  <si>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</si>
  <si>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</si>
  <si>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</si>
  <si>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</si>
  <si>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</si>
  <si>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</si>
  <si>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</si>
  <si>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</si>
  <si>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</si>
  <si>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</si>
  <si>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</si>
  <si>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</si>
  <si>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</si>
  <si>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</si>
  <si>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</si>
  <si>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</si>
  <si>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</si>
  <si>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</si>
  <si>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</si>
  <si>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</si>
  <si>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</si>
  <si>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</si>
  <si>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</si>
  <si>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</si>
  <si>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</si>
  <si>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</si>
  <si>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</si>
  <si>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</si>
  <si>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</si>
  <si>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</si>
  <si>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</si>
  <si>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</si>
  <si>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</si>
  <si>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</si>
  <si>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</si>
  <si>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</si>
  <si>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</si>
  <si>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</si>
  <si>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</si>
  <si>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</si>
  <si>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</si>
  <si>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</si>
  <si>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</si>
  <si>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</si>
  <si>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</si>
  <si>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</si>
  <si>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</si>
  <si>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</si>
  <si>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</si>
  <si>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</si>
  <si>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</si>
  <si>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</si>
  <si>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</si>
  <si>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</si>
  <si>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</si>
  <si>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</si>
  <si>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</si>
  <si>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</si>
  <si>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</si>
  <si>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</si>
  <si>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</si>
  <si>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</si>
  <si>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</si>
  <si>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</si>
  <si>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</si>
  <si>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</si>
  <si>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</si>
  <si>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</si>
  <si>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</si>
  <si>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</si>
  <si>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</si>
  <si>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</si>
  <si>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</si>
  <si>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</si>
  <si>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</si>
  <si>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</si>
  <si>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</si>
  <si>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</si>
  <si>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</si>
  <si>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</si>
  <si>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</si>
  <si>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</si>
  <si>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</si>
  <si>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</si>
  <si>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</si>
  <si>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</si>
  <si>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</si>
  <si>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</si>
  <si>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</si>
  <si>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</si>
  <si>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</si>
  <si>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</si>
  <si>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</si>
  <si>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</si>
  <si>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</si>
  <si>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</si>
  <si>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</si>
  <si>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</si>
  <si>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</si>
  <si>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</si>
  <si>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</si>
  <si>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</si>
  <si>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</si>
  <si>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</si>
  <si>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</si>
  <si>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</si>
  <si>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</si>
  <si>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</si>
  <si>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</si>
  <si>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</si>
  <si>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</si>
  <si>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</si>
  <si>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</si>
  <si>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</si>
  <si>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</si>
  <si>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</si>
  <si>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</si>
  <si>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</si>
  <si>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</si>
  <si>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</si>
  <si>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</si>
  <si>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</si>
  <si>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</si>
  <si>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</si>
  <si>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</si>
  <si>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</si>
  <si>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</si>
  <si>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</si>
  <si>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</si>
  <si>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</si>
  <si>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</si>
  <si>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</si>
  <si>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</si>
  <si>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</si>
  <si>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</si>
  <si>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</si>
  <si>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</si>
  <si>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</si>
  <si>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</si>
  <si>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</si>
  <si>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</si>
  <si>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</si>
  <si>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</si>
  <si>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</si>
  <si>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</si>
  <si>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</si>
  <si>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</si>
  <si>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</si>
  <si>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</si>
  <si>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</si>
  <si>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</si>
  <si>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</si>
  <si>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</si>
  <si>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</si>
  <si>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</si>
  <si>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</si>
  <si>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</si>
  <si>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</si>
  <si>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</si>
  <si>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</si>
  <si>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</si>
  <si>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</si>
  <si>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</si>
  <si>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</si>
  <si>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</si>
  <si>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</si>
  <si>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</si>
  <si>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</si>
  <si>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</si>
  <si>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</si>
  <si>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</si>
  <si>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</si>
  <si>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</si>
  <si>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</si>
  <si>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</si>
  <si>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</si>
  <si>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</si>
  <si>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</si>
  <si>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</si>
  <si>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</si>
  <si>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</si>
  <si>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</si>
  <si>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</si>
  <si>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</si>
  <si>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</si>
  <si>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</si>
  <si>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</si>
  <si>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</si>
  <si>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</si>
  <si>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</si>
  <si>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</si>
  <si>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</si>
  <si>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</si>
  <si>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</si>
  <si>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</si>
  <si>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</si>
  <si>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</si>
  <si>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</si>
  <si>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</si>
  <si>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</si>
  <si>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</si>
  <si>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</si>
  <si>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</si>
  <si>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</si>
  <si>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</si>
  <si>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</si>
  <si>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</si>
  <si>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</si>
  <si>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</si>
  <si>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</si>
  <si>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</si>
  <si>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</si>
  <si>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</si>
  <si>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</si>
  <si>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</si>
  <si>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</si>
  <si>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</si>
  <si>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</si>
  <si>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</si>
  <si>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</si>
  <si>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</si>
  <si>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</si>
  <si>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</si>
  <si>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</si>
  <si>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</si>
  <si>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</si>
  <si>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</si>
  <si>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</si>
  <si>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</si>
  <si>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</si>
  <si>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</si>
  <si>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</si>
  <si>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</si>
  <si>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</si>
  <si>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</si>
  <si>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</si>
  <si>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</si>
  <si>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</si>
  <si>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</si>
  <si>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</si>
  <si>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</si>
  <si>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</si>
  <si>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</si>
  <si>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</si>
  <si>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</si>
  <si>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</si>
  <si>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</si>
  <si>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</si>
  <si>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</si>
  <si>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</si>
  <si>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</si>
  <si>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</si>
  <si>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</si>
  <si>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</si>
  <si>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</si>
  <si>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</si>
  <si>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</si>
  <si>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</si>
  <si>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</si>
  <si>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</si>
  <si>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</si>
  <si>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</si>
  <si>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</si>
  <si>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</si>
  <si>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</si>
  <si>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</si>
  <si>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</si>
  <si>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</si>
  <si>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</si>
  <si>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</si>
  <si>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</si>
  <si>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</si>
  <si>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</si>
  <si>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</si>
  <si>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</si>
  <si>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</si>
  <si>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</si>
  <si>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</si>
  <si>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</si>
  <si>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</si>
  <si>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</si>
  <si>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</si>
  <si>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</si>
  <si>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</si>
  <si>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</si>
  <si>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</si>
  <si>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</si>
  <si>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</si>
  <si>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</si>
  <si>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</si>
  <si>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</si>
  <si>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</si>
  <si>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</si>
  <si>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</si>
  <si>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</si>
  <si>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</si>
  <si>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</si>
  <si>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</si>
  <si>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</si>
  <si>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</si>
  <si>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</si>
  <si>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</si>
  <si>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</si>
  <si>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</si>
  <si>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</si>
  <si>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</si>
  <si>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</si>
  <si>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</si>
  <si>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</si>
  <si>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</si>
  <si>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</si>
  <si>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</si>
  <si>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</si>
  <si>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</si>
  <si>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</si>
  <si>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</si>
  <si>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</si>
  <si>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</si>
  <si>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</si>
  <si>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</si>
  <si>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</si>
  <si>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</si>
  <si>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</si>
  <si>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</si>
  <si>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</si>
  <si>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</si>
  <si>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</si>
  <si>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</si>
  <si>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</si>
  <si>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</si>
  <si>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</si>
  <si>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</si>
  <si>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</si>
  <si>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</si>
  <si>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</si>
  <si>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</si>
  <si>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</si>
  <si>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</si>
  <si>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</si>
  <si>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</si>
  <si>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</si>
  <si>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</si>
  <si>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</si>
  <si>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</si>
  <si>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</si>
  <si>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</si>
  <si>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</si>
  <si>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</si>
  <si>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</si>
  <si>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</si>
  <si>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</si>
  <si>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</si>
  <si>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</si>
  <si>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</si>
  <si>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</si>
  <si>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</si>
  <si>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</si>
  <si>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</si>
  <si>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</si>
  <si>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</si>
  <si>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</si>
  <si>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</si>
  <si>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</si>
  <si>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</si>
  <si>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</si>
  <si>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</si>
  <si>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</si>
  <si>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</si>
  <si>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</si>
  <si>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</si>
  <si>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</si>
  <si>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</si>
  <si>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</si>
  <si>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</si>
  <si>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</si>
  <si>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</si>
  <si>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</si>
  <si>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</si>
  <si>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</si>
  <si>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</si>
  <si>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</si>
  <si>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</si>
  <si>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</si>
  <si>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</si>
  <si>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</si>
  <si>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</si>
  <si>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</si>
  <si>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</si>
  <si>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</si>
  <si>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</si>
  <si>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</si>
  <si>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</si>
  <si>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</si>
  <si>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</si>
  <si>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</si>
  <si>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</si>
  <si>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</si>
  <si>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</si>
  <si>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</si>
  <si>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</si>
  <si>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</si>
  <si>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</si>
  <si>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</si>
  <si>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</si>
  <si>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</si>
  <si>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</si>
  <si>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</si>
  <si>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</si>
  <si>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</si>
  <si>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</si>
  <si>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</si>
  <si>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</si>
  <si>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</si>
  <si>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</si>
  <si>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</si>
  <si>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</si>
  <si>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</si>
  <si>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</si>
  <si>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</si>
  <si>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</si>
  <si>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</si>
  <si>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</si>
  <si>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</si>
  <si>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</si>
  <si>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</si>
  <si>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</si>
  <si>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</si>
  <si>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</si>
  <si>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</si>
  <si>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</si>
  <si>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</si>
  <si>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</si>
  <si>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</si>
  <si>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</si>
  <si>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</si>
  <si>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</si>
  <si>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</si>
  <si>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</si>
  <si>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</si>
  <si>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</si>
  <si>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</si>
  <si>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</si>
  <si>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</si>
  <si>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</si>
  <si>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</si>
  <si>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</si>
  <si>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</si>
  <si>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</si>
  <si>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</si>
  <si>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</si>
  <si>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</si>
  <si>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</si>
  <si>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</si>
  <si>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</si>
  <si>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</si>
  <si>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</si>
  <si>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</si>
  <si>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</si>
  <si>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</si>
  <si>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</si>
  <si>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</si>
  <si>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</si>
  <si>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</si>
  <si>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</si>
  <si>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</si>
  <si>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</si>
  <si>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</si>
  <si>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</si>
  <si>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</si>
  <si>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</si>
  <si>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</si>
  <si>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</si>
  <si>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</si>
  <si>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</si>
  <si>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</si>
  <si>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</si>
  <si>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</si>
  <si>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</si>
  <si>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</si>
  <si>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</si>
  <si>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</si>
  <si>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</si>
  <si>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</si>
  <si>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</si>
  <si>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</si>
  <si>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</si>
  <si>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</si>
  <si>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</si>
  <si>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</si>
  <si>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</si>
  <si>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</si>
  <si>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</si>
  <si>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</si>
  <si>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</si>
  <si>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</si>
  <si>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</si>
  <si>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</si>
  <si>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</si>
  <si>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</si>
  <si>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</si>
  <si>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</si>
  <si>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</si>
  <si>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</si>
  <si>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</si>
  <si>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</si>
  <si>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</si>
  <si>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</si>
  <si>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</si>
  <si>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</si>
  <si>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</si>
  <si>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</si>
  <si>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</si>
  <si>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</si>
  <si>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</si>
  <si>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</si>
  <si>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</si>
  <si>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</si>
  <si>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</si>
  <si>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</si>
  <si>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</si>
  <si>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</si>
  <si>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</si>
  <si>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</si>
  <si>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</si>
  <si>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</si>
  <si>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</si>
  <si>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</si>
  <si>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</si>
  <si>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</si>
  <si>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</si>
  <si>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</si>
  <si>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</si>
  <si>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</si>
  <si>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</si>
  <si>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</si>
  <si>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</si>
  <si>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</si>
  <si>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</si>
  <si>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</si>
  <si>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</si>
  <si>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</si>
  <si>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</si>
  <si>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</si>
  <si>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</si>
  <si>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</si>
  <si>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</si>
  <si>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</si>
  <si>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</si>
  <si>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</si>
  <si>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</si>
  <si>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</si>
  <si>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</si>
  <si>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</si>
  <si>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</si>
  <si>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</si>
  <si>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</si>
  <si>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</si>
  <si>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</si>
  <si>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</si>
  <si>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</si>
  <si>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</si>
  <si>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</si>
  <si>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</si>
  <si>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</si>
  <si>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</si>
  <si>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</si>
  <si>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</si>
  <si>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</si>
  <si>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</si>
  <si>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</si>
  <si>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</si>
  <si>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</si>
  <si>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</si>
  <si>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</si>
  <si>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</si>
  <si>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</si>
  <si>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</si>
  <si>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</si>
  <si>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</si>
  <si>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</si>
  <si>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</si>
  <si>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</si>
  <si>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</si>
  <si>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</si>
  <si>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</si>
  <si>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</si>
  <si>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</si>
  <si>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</si>
  <si>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</si>
  <si>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</si>
  <si>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</si>
  <si>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</si>
  <si>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</si>
  <si>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</si>
  <si>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</si>
  <si>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</si>
  <si>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</si>
  <si>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</si>
  <si>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</si>
  <si>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</si>
  <si>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</si>
  <si>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</si>
  <si>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</si>
  <si>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</si>
  <si>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</si>
  <si>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</si>
  <si>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</si>
  <si>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</si>
  <si>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</si>
  <si>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</si>
  <si>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</si>
  <si>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</si>
  <si>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</si>
  <si>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</si>
  <si>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</si>
  <si>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</si>
  <si>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</si>
  <si>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</si>
  <si>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</si>
  <si>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</si>
  <si>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</si>
  <si>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</si>
  <si>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</si>
  <si>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</si>
  <si>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</si>
  <si>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</si>
  <si>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</si>
  <si>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</si>
  <si>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</si>
  <si>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</si>
  <si>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</si>
  <si>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</si>
  <si>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</si>
  <si>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</si>
  <si>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</si>
  <si>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</si>
  <si>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</si>
  <si>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</si>
  <si>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</si>
  <si>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</si>
  <si>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</si>
  <si>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</si>
  <si>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</si>
  <si>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</si>
  <si>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</si>
  <si>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</si>
  <si>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</si>
  <si>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</si>
  <si>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</si>
  <si>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</si>
  <si>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</si>
  <si>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</si>
  <si>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</si>
  <si>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</si>
  <si>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</si>
  <si>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</si>
  <si>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</si>
  <si>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</si>
  <si>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</si>
  <si>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</si>
  <si>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</si>
  <si>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</si>
  <si>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</si>
  <si>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</si>
  <si>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</si>
  <si>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</si>
  <si>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</si>
  <si>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</si>
  <si>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</si>
  <si>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</si>
  <si>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</si>
  <si>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</si>
  <si>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</si>
  <si>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</si>
  <si>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</si>
  <si>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</si>
  <si>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</si>
  <si>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</si>
  <si>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</si>
  <si>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</si>
  <si>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</si>
  <si>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</si>
  <si>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</si>
  <si>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</si>
  <si>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</si>
  <si>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</si>
  <si>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</si>
  <si>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</si>
  <si>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</si>
  <si>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</si>
  <si>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</si>
  <si>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</si>
  <si>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</si>
  <si>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</si>
  <si>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</si>
  <si>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</si>
  <si>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</si>
  <si>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</si>
  <si>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</si>
  <si>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</si>
  <si>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</si>
  <si>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</si>
  <si>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</si>
  <si>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</si>
  <si>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</si>
  <si>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</si>
  <si>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</si>
  <si>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</si>
  <si>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</si>
  <si>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</si>
  <si>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</si>
  <si>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</si>
  <si>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</si>
  <si>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</si>
  <si>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</si>
  <si>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</si>
  <si>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</si>
  <si>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</si>
  <si>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</si>
  <si>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</si>
  <si>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</si>
  <si>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</si>
  <si>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</si>
  <si>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</si>
  <si>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</si>
  <si>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</si>
  <si>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</si>
  <si>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</si>
  <si>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</si>
  <si>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</si>
  <si>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</si>
  <si>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</si>
  <si>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</si>
  <si>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</si>
  <si>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</si>
  <si>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</si>
  <si>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</si>
  <si>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</si>
  <si>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</si>
  <si>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</si>
  <si>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</si>
  <si>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</si>
  <si>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</si>
  <si>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</si>
  <si>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</si>
  <si>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</si>
  <si>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</si>
  <si>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</si>
  <si>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</si>
  <si>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</si>
  <si>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</si>
  <si>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</si>
  <si>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</si>
  <si>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</si>
  <si>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</si>
  <si>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</si>
  <si>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</si>
  <si>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</si>
  <si>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</si>
  <si>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</si>
  <si>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</si>
  <si>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</si>
  <si>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</si>
  <si>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</si>
  <si>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</si>
  <si>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</si>
  <si>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</si>
  <si>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</si>
  <si>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</si>
  <si>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</si>
  <si>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</si>
  <si>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</si>
  <si>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</si>
  <si>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</si>
  <si>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</si>
  <si>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</si>
  <si>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</si>
  <si>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</si>
  <si>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</si>
  <si>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</si>
  <si>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</si>
  <si>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</si>
  <si>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</si>
  <si>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</si>
  <si>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</si>
  <si>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</si>
  <si>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</si>
  <si>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</si>
  <si>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</si>
  <si>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</si>
  <si>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</si>
  <si>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</si>
  <si>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</si>
  <si>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</si>
  <si>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</si>
  <si>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</si>
  <si>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</si>
  <si>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</si>
  <si>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</si>
  <si>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</si>
  <si>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</si>
  <si>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</si>
  <si>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</si>
  <si>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</si>
  <si>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</si>
  <si>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</si>
  <si>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</si>
  <si>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</si>
  <si>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</si>
  <si>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</si>
  <si>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</si>
  <si>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</si>
  <si>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</si>
  <si>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</si>
  <si>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</si>
  <si>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</si>
  <si>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</si>
  <si>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</si>
  <si>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</si>
  <si>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</si>
  <si>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</si>
  <si>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</si>
  <si>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</si>
  <si>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</si>
  <si>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</si>
  <si>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</si>
  <si>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</si>
  <si>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</si>
  <si>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</si>
  <si>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</si>
  <si>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</si>
  <si>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</si>
  <si>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</si>
  <si>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</si>
  <si>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</si>
  <si>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</si>
  <si>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</si>
  <si>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</si>
  <si>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</si>
  <si>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</si>
  <si>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</si>
  <si>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</si>
  <si>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</si>
  <si>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</si>
  <si>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</si>
  <si>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</si>
  <si>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</si>
  <si>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</si>
  <si>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</si>
  <si>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</si>
  <si>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</si>
  <si>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</si>
  <si>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</si>
  <si>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</si>
  <si>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</si>
  <si>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</si>
  <si>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</si>
  <si>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</si>
  <si>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</si>
  <si>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</si>
  <si>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</si>
  <si>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</si>
  <si>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</si>
  <si>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</si>
  <si>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</si>
  <si>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</si>
  <si>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</si>
  <si>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</si>
  <si>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</si>
  <si>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</si>
  <si>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</si>
  <si>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</si>
  <si>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</si>
  <si>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</si>
  <si>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</si>
  <si>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</si>
  <si>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</si>
  <si>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</si>
  <si>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</si>
  <si>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</si>
  <si>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</si>
  <si>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</si>
  <si>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</si>
  <si>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</si>
  <si>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</si>
  <si>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</si>
  <si>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</si>
  <si>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</si>
  <si>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</si>
  <si>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</si>
  <si>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</si>
  <si>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</si>
  <si>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</si>
  <si>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</si>
  <si>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</si>
  <si>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</si>
  <si>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</si>
  <si>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</si>
  <si>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</si>
  <si>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</si>
  <si>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</si>
  <si>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</si>
  <si>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</si>
  <si>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</si>
  <si>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</si>
  <si>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</si>
  <si>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</si>
  <si>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</si>
  <si>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</si>
  <si>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</si>
  <si>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</si>
  <si>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</si>
  <si>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</si>
  <si>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</si>
  <si>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</si>
  <si>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</si>
  <si>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</si>
  <si>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</si>
  <si>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</si>
  <si>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</si>
  <si>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</si>
  <si>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</si>
  <si>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</si>
  <si>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</si>
  <si>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</si>
  <si>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</si>
  <si>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</si>
  <si>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</si>
  <si>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</si>
  <si>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</si>
  <si>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</si>
  <si>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</si>
  <si>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</si>
  <si>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</si>
  <si>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</si>
  <si>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</si>
  <si>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</si>
  <si>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</si>
  <si>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</si>
  <si>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</si>
  <si>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</si>
  <si>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</si>
  <si>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</si>
  <si>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</si>
  <si>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</si>
  <si>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</si>
  <si>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</si>
  <si>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</si>
  <si>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</si>
  <si>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</si>
  <si>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</si>
  <si>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</si>
  <si>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</si>
  <si>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</si>
  <si>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</si>
  <si>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</si>
  <si>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</si>
  <si>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</si>
  <si>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</si>
  <si>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</si>
  <si>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</si>
  <si>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</si>
  <si>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</si>
  <si>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</si>
  <si>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</si>
  <si>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</si>
  <si>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</si>
  <si>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</si>
  <si>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</si>
  <si>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</si>
  <si>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</si>
  <si>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</si>
  <si>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</si>
  <si>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</si>
  <si>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</si>
  <si>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</si>
  <si>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</si>
  <si>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</si>
  <si>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</si>
  <si>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</si>
  <si>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</si>
  <si>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</si>
  <si>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</si>
  <si>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</si>
  <si>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</si>
  <si>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</si>
  <si>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</si>
  <si>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</si>
  <si>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</si>
  <si>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</si>
  <si>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</si>
  <si>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</si>
  <si>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</si>
  <si>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</si>
  <si>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</si>
  <si>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</si>
  <si>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</si>
  <si>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</si>
  <si>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</si>
  <si>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</si>
  <si>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</si>
  <si>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</si>
  <si>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</si>
  <si>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</si>
  <si>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</si>
  <si>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</si>
  <si>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</si>
  <si>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</si>
  <si>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</si>
  <si>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</si>
  <si>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</si>
  <si>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</si>
  <si>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</si>
  <si>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</si>
  <si>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</si>
  <si>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</si>
  <si>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</si>
  <si>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</si>
  <si>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</si>
  <si>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</si>
  <si>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</si>
  <si>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</si>
  <si>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</si>
  <si>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</si>
  <si>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</si>
  <si>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</si>
  <si>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</si>
  <si>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</si>
  <si>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</si>
  <si>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</si>
  <si>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</si>
  <si>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</si>
  <si>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</si>
  <si>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</si>
  <si>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</si>
  <si>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</si>
  <si>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</si>
  <si>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</si>
  <si>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</si>
  <si>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</si>
  <si>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</si>
  <si>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</si>
  <si>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</si>
  <si>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</si>
  <si>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</si>
  <si>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</si>
  <si>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</si>
  <si>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</si>
  <si>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</si>
  <si>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</si>
  <si>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</si>
  <si>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</si>
  <si>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</si>
  <si>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</si>
  <si>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</si>
  <si>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</si>
  <si>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</si>
  <si>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</si>
  <si>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</si>
  <si>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</si>
  <si>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</si>
  <si>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</si>
  <si>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</si>
  <si>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</si>
  <si>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</si>
  <si>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</si>
  <si>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</si>
  <si>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</si>
  <si>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</si>
  <si>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</si>
  <si>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</si>
  <si>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</si>
  <si>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</si>
  <si>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</si>
  <si>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</si>
  <si>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</si>
  <si>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</si>
  <si>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</si>
  <si>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</si>
  <si>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</si>
  <si>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</si>
  <si>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</si>
  <si>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</si>
  <si>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</si>
  <si>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</si>
  <si>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</si>
  <si>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</si>
  <si>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</si>
  <si>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</si>
  <si>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</si>
  <si>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</si>
  <si>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</si>
  <si>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</si>
  <si>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</si>
  <si>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</si>
  <si>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</si>
  <si>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</si>
  <si>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</si>
  <si>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</si>
  <si>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</si>
  <si>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</si>
  <si>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</si>
  <si>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</si>
  <si>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</si>
  <si>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</si>
  <si>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</si>
  <si>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</si>
  <si>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</si>
  <si>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</si>
  <si>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</si>
  <si>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</si>
  <si>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</si>
  <si>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</si>
  <si>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</si>
  <si>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</si>
  <si>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</si>
  <si>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</si>
  <si>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</si>
  <si>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</si>
  <si>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</si>
  <si>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</si>
  <si>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</si>
  <si>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</si>
  <si>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</si>
  <si>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</si>
  <si>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</si>
  <si>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</si>
  <si>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</si>
  <si>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</si>
  <si>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</si>
  <si>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</si>
  <si>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</si>
  <si>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</si>
  <si>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</si>
  <si>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</si>
  <si>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</si>
  <si>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</si>
  <si>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</si>
  <si>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</si>
  <si>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</si>
  <si>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</si>
  <si>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</si>
  <si>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</si>
  <si>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</si>
  <si>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</si>
  <si>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</si>
  <si>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</si>
  <si>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</si>
  <si>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</si>
  <si>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</si>
  <si>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</si>
  <si>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</si>
  <si>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</si>
  <si>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</si>
  <si>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</si>
  <si>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</si>
  <si>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</si>
  <si>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</si>
  <si>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</si>
  <si>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</si>
  <si>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</si>
  <si>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</si>
  <si>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</si>
  <si>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</si>
  <si>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</si>
  <si>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</si>
  <si>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</si>
  <si>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</si>
  <si>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</si>
  <si>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</si>
  <si>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</si>
  <si>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</si>
  <si>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</si>
  <si>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</si>
  <si>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</si>
  <si>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</si>
  <si>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</si>
  <si>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</si>
  <si>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</si>
  <si>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</si>
  <si>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</si>
  <si>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</si>
  <si>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</si>
  <si>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</si>
  <si>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</si>
  <si>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</si>
  <si>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</si>
  <si>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</si>
  <si>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</si>
  <si>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</si>
  <si>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</si>
  <si>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</si>
  <si>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</si>
  <si>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</si>
  <si>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</si>
  <si>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</si>
  <si>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</si>
  <si>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</si>
  <si>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</si>
  <si>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</si>
  <si>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</si>
  <si>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</si>
  <si>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</si>
  <si>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</si>
  <si>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</si>
  <si>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</si>
  <si>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</si>
  <si>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</si>
  <si>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</si>
  <si>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</si>
  <si>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</si>
  <si>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</si>
  <si>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</si>
  <si>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</si>
  <si>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</si>
  <si>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</si>
  <si>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</si>
  <si>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</si>
  <si>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</si>
  <si>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</si>
  <si>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</si>
  <si>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</si>
  <si>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</si>
  <si>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</si>
  <si>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</si>
  <si>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</si>
  <si>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</si>
  <si>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</si>
  <si>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</si>
  <si>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</si>
  <si>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</si>
  <si>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</si>
  <si>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</si>
  <si>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</si>
  <si>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</si>
  <si>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</si>
  <si>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</si>
  <si>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</si>
  <si>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</si>
  <si>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</si>
  <si>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</si>
  <si>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</si>
  <si>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</si>
  <si>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</si>
  <si>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</si>
  <si>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</si>
  <si>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</si>
  <si>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</si>
  <si>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</si>
  <si>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</si>
  <si>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</si>
  <si>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</si>
  <si>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</si>
  <si>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</si>
  <si>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</si>
  <si>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</si>
  <si>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</si>
  <si>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</si>
  <si>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</si>
  <si>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</si>
  <si>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</si>
  <si>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</si>
  <si>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</si>
  <si>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</si>
  <si>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</si>
  <si>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</si>
  <si>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</si>
  <si>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</si>
  <si>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</si>
  <si>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</si>
  <si>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</si>
  <si>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</si>
  <si>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</si>
  <si>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</si>
  <si>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</si>
  <si>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</si>
  <si>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</si>
  <si>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</si>
  <si>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</si>
  <si>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</si>
  <si>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</si>
  <si>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</si>
  <si>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</si>
  <si>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</si>
  <si>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</si>
  <si>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</si>
  <si>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</si>
  <si>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</si>
  <si>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</si>
  <si>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</si>
  <si>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</si>
  <si>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</si>
  <si>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</si>
  <si>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</si>
  <si>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</si>
  <si>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</si>
  <si>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</si>
  <si>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</si>
  <si>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</si>
  <si>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</si>
  <si>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</si>
  <si>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</si>
  <si>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</si>
  <si>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</si>
  <si>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</si>
  <si>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</si>
  <si>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</si>
  <si>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</si>
  <si>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</si>
  <si>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</si>
  <si>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</si>
  <si>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</si>
  <si>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</si>
  <si>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</si>
  <si>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</si>
  <si>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</si>
  <si>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</si>
  <si>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</si>
  <si>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</si>
  <si>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</si>
  <si>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</si>
  <si>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</si>
  <si>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</si>
  <si>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</si>
  <si>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</si>
  <si>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</si>
  <si>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</si>
  <si>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</si>
  <si>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</si>
  <si>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</si>
  <si>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</si>
  <si>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</si>
  <si>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</si>
  <si>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</si>
  <si>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</si>
  <si>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</si>
  <si>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</si>
  <si>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</si>
  <si>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</si>
  <si>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</si>
  <si>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</si>
  <si>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</si>
  <si>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</si>
  <si>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</si>
  <si>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</si>
  <si>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</si>
  <si>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</si>
  <si>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</si>
  <si>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</si>
  <si>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</si>
  <si>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</si>
  <si>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</si>
  <si>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</si>
  <si>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</si>
  <si>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</si>
  <si>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</si>
  <si>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</si>
  <si>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</si>
  <si>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</si>
  <si>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</si>
  <si>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</si>
  <si>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</si>
  <si>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</si>
  <si>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</si>
  <si>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</si>
  <si>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</si>
  <si>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</si>
  <si>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</si>
  <si>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</si>
  <si>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</si>
  <si>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</si>
  <si>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</si>
  <si>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</si>
  <si>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</si>
  <si>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</si>
  <si>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</si>
  <si>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</si>
  <si>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</si>
  <si>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</si>
  <si>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</si>
  <si>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</si>
  <si>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</si>
  <si>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</si>
  <si>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</si>
  <si>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</si>
  <si>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</si>
  <si>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</si>
  <si>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</si>
  <si>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</si>
  <si>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</si>
  <si>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</si>
  <si>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</si>
  <si>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</si>
  <si>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</si>
  <si>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</si>
  <si>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</si>
  <si>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</si>
  <si>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</si>
  <si>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</si>
  <si>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</si>
  <si>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</si>
  <si>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</si>
  <si>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</si>
  <si>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</si>
  <si>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</si>
  <si>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</si>
  <si>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</si>
  <si>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</si>
  <si>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</si>
  <si>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</si>
  <si>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</si>
  <si>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</si>
  <si>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</si>
  <si>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</si>
  <si>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</si>
  <si>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</si>
  <si>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</si>
  <si>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</si>
  <si>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</si>
  <si>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</si>
  <si>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</si>
  <si>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</si>
  <si>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</si>
  <si>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</si>
  <si>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</si>
  <si>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</si>
  <si>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</si>
  <si>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</si>
  <si>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</si>
  <si>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</si>
  <si>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</si>
  <si>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</si>
  <si>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</si>
  <si>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</si>
  <si>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</si>
  <si>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</si>
  <si>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</si>
  <si>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</si>
  <si>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</si>
  <si>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</si>
  <si>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</si>
  <si>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</si>
  <si>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</si>
  <si>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</si>
  <si>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</si>
  <si>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</si>
  <si>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</si>
  <si>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</si>
  <si>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</si>
  <si>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</si>
  <si>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</si>
  <si>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</si>
  <si>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</si>
  <si>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</si>
  <si>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</si>
  <si>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</si>
  <si>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</si>
  <si>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</si>
  <si>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</si>
  <si>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</si>
  <si>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</si>
  <si>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</si>
  <si>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</si>
  <si>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</si>
  <si>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</si>
  <si>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</si>
  <si>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</si>
  <si>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</si>
  <si>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</si>
  <si>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</si>
  <si>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</si>
  <si>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</si>
  <si>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</si>
  <si>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</si>
  <si>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</si>
  <si>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</si>
  <si>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</si>
  <si>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</si>
  <si>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</si>
  <si>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</si>
  <si>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</si>
  <si>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</si>
  <si>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</si>
  <si>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</si>
  <si>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</si>
  <si>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</si>
  <si>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</si>
  <si>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</si>
  <si>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</si>
  <si>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</si>
  <si>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</si>
  <si>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</si>
  <si>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</si>
  <si>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</si>
  <si>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</si>
  <si>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</si>
  <si>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</si>
  <si>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</si>
  <si>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</si>
  <si>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</si>
  <si>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</si>
  <si>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</si>
  <si>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</si>
  <si>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</si>
  <si>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</si>
  <si>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</si>
  <si>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</si>
  <si>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</si>
  <si>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</si>
  <si>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</si>
  <si>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</si>
  <si>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</si>
  <si>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</si>
  <si>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</si>
  <si>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</si>
  <si>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</si>
  <si>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</si>
  <si>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</si>
  <si>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</si>
  <si>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</si>
  <si>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</si>
  <si>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</si>
  <si>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</si>
  <si>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</si>
  <si>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</si>
  <si>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</si>
  <si>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</si>
  <si>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</si>
  <si>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</si>
  <si>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</si>
  <si>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</si>
  <si>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</si>
  <si>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</si>
  <si>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</si>
  <si>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</si>
  <si>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</si>
  <si>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</si>
  <si>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</si>
  <si>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</si>
  <si>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</si>
  <si>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</si>
  <si>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</si>
  <si>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</si>
  <si>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</si>
  <si>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</si>
  <si>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</si>
  <si>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</si>
  <si>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</si>
  <si>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</si>
  <si>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</si>
  <si>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</si>
  <si>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</si>
  <si>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</si>
  <si>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</si>
  <si>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</si>
  <si>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</si>
  <si>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</si>
  <si>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</si>
  <si>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</si>
  <si>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</si>
  <si>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</si>
  <si>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</si>
  <si>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</si>
  <si>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</si>
  <si>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</si>
  <si>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</si>
  <si>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</si>
  <si>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</si>
  <si>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</si>
  <si>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</si>
  <si>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</si>
  <si>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</si>
  <si>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</si>
  <si>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</si>
  <si>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</si>
  <si>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</si>
  <si>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</si>
  <si>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</si>
  <si>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</si>
  <si>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</si>
  <si>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</si>
  <si>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</si>
  <si>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</si>
  <si>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</si>
  <si>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</si>
  <si>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</si>
  <si>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</si>
  <si>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</si>
  <si>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</si>
  <si>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</si>
  <si>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</si>
  <si>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</si>
  <si>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</si>
  <si>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</si>
  <si>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</si>
  <si>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</si>
  <si>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</si>
  <si>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</si>
  <si>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</si>
  <si>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</si>
  <si>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</si>
  <si>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</si>
  <si>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</si>
  <si>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</si>
  <si>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</si>
  <si>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</si>
  <si>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</si>
  <si>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</si>
  <si>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</si>
  <si>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</si>
  <si>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</si>
  <si>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</si>
  <si>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</si>
  <si>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</si>
  <si>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</si>
  <si>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</si>
  <si>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</si>
  <si>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</si>
  <si>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</si>
  <si>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</si>
  <si>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</si>
  <si>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</si>
  <si>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</si>
  <si>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</si>
  <si>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</si>
  <si>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</si>
  <si>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</si>
  <si>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</si>
  <si>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</si>
  <si>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</si>
  <si>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</si>
  <si>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</si>
  <si>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</si>
  <si>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</si>
  <si>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</si>
  <si>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</si>
  <si>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</si>
  <si>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</si>
  <si>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</si>
  <si>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</si>
  <si>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</si>
  <si>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</si>
  <si>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</si>
  <si>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</si>
  <si>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</si>
  <si>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</si>
  <si>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</si>
  <si>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</si>
  <si>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</si>
  <si>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</si>
  <si>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</si>
  <si>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</si>
  <si>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</si>
  <si>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</si>
  <si>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</si>
  <si>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</si>
  <si>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</si>
  <si>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</si>
  <si>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</si>
  <si>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</si>
  <si>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</si>
  <si>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</si>
  <si>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</si>
  <si>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</si>
  <si>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</si>
  <si>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</si>
  <si>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</si>
  <si>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</si>
  <si>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</si>
  <si>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</si>
  <si>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</si>
  <si>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</si>
  <si>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</si>
  <si>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</si>
  <si>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</si>
  <si>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</si>
  <si>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</si>
  <si>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</si>
  <si>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</si>
  <si>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</si>
  <si>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</si>
  <si>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</si>
  <si>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</si>
  <si>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</si>
  <si>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</si>
  <si>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</si>
  <si>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</si>
  <si>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</si>
  <si>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</si>
  <si>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</si>
  <si>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</si>
  <si>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</si>
  <si>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</si>
  <si>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</si>
  <si>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</si>
  <si>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</si>
  <si>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</si>
  <si>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</si>
  <si>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</si>
  <si>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</si>
  <si>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</si>
  <si>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</si>
  <si>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</si>
  <si>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</si>
  <si>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</si>
  <si>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</si>
  <si>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</si>
  <si>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</si>
  <si>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</si>
  <si>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</si>
  <si>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</si>
  <si>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</si>
  <si>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</si>
  <si>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</si>
  <si>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</si>
  <si>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</si>
  <si>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</si>
  <si>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</si>
  <si>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</si>
  <si>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</si>
  <si>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</si>
  <si>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</si>
  <si>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</si>
  <si>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</si>
  <si>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</si>
  <si>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</si>
  <si>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</si>
  <si>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</si>
  <si>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</si>
  <si>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</si>
  <si>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</si>
  <si>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</si>
  <si>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</si>
  <si>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</si>
  <si>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</si>
  <si>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</si>
  <si>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</si>
  <si>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</si>
  <si>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</si>
  <si>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</si>
  <si>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</si>
  <si>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</si>
  <si>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</si>
  <si>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</si>
  <si>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</si>
  <si>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</si>
  <si>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</si>
  <si>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</si>
  <si>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</si>
  <si>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</si>
  <si>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</si>
  <si>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</si>
  <si>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</si>
  <si>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</si>
  <si>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</si>
  <si>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</si>
  <si>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</si>
  <si>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</si>
  <si>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</si>
  <si>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</si>
  <si>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</si>
  <si>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</si>
  <si>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</si>
  <si>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</si>
  <si>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</si>
  <si>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</si>
  <si>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</si>
  <si>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</si>
  <si>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</si>
  <si>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</si>
  <si>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</si>
  <si>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</si>
  <si>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</si>
  <si>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</si>
  <si>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</si>
  <si>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</si>
  <si>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</si>
  <si>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</si>
  <si>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</si>
  <si>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</si>
  <si>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</si>
  <si>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</si>
  <si>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</si>
  <si>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</si>
  <si>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</si>
  <si>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</si>
  <si>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</si>
  <si>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</si>
  <si>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</si>
  <si>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</si>
  <si>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</si>
  <si>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</si>
  <si>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</si>
  <si>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</si>
  <si>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</si>
  <si>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</si>
  <si>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</si>
  <si>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</si>
  <si>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</si>
  <si>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</si>
  <si>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</si>
  <si>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</si>
  <si>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</si>
  <si>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</si>
  <si>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</si>
  <si>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</si>
  <si>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</si>
  <si>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</si>
  <si>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</si>
  <si>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</si>
  <si>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</si>
  <si>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</si>
  <si>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</si>
  <si>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</si>
  <si>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</si>
  <si>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</si>
  <si>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</si>
  <si>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</si>
  <si>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</si>
  <si>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</si>
  <si>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</si>
  <si>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</si>
  <si>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</si>
  <si>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</si>
  <si>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</si>
  <si>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</si>
  <si>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</si>
  <si>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</si>
  <si>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</si>
  <si>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</si>
  <si>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</si>
  <si>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</si>
  <si>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</si>
  <si>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</si>
  <si>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</si>
  <si>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</si>
  <si>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</si>
  <si>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</si>
  <si>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</si>
  <si>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</si>
  <si>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</si>
  <si>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</si>
  <si>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</si>
  <si>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</si>
  <si>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</si>
  <si>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</si>
  <si>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</si>
  <si>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</si>
  <si>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</si>
  <si>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</si>
  <si>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</si>
  <si>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</si>
  <si>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</si>
  <si>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</si>
  <si>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</si>
  <si>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</si>
  <si>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</si>
  <si>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</si>
  <si>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</si>
  <si>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</si>
  <si>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</si>
  <si>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</si>
  <si>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</si>
  <si>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</si>
  <si>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</si>
  <si>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</si>
  <si>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</si>
  <si>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</si>
  <si>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</si>
  <si>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</si>
  <si>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</si>
  <si>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</si>
  <si>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</si>
  <si>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</si>
  <si>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</si>
  <si>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</si>
  <si>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</si>
  <si>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</si>
  <si>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</si>
  <si>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</si>
  <si>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</si>
  <si>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</si>
  <si>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</si>
  <si>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</si>
  <si>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</si>
  <si>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</si>
  <si>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</si>
  <si>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</si>
  <si>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</si>
  <si>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</si>
  <si>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</si>
  <si>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</si>
  <si>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</si>
  <si>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</si>
  <si>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</si>
  <si>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</si>
  <si>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</si>
  <si>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</si>
  <si>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</si>
  <si>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</si>
  <si>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</si>
  <si>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</si>
  <si>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</si>
  <si>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</si>
  <si>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</si>
  <si>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</si>
  <si>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</si>
  <si>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</si>
  <si>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</si>
  <si>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</si>
  <si>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</si>
  <si>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</si>
  <si>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</si>
  <si>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</si>
  <si>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</si>
  <si>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</si>
  <si>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</si>
  <si>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</si>
  <si>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</si>
  <si>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</si>
  <si>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</si>
  <si>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</si>
  <si>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</si>
  <si>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</si>
  <si>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</si>
  <si>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</si>
  <si>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</si>
  <si>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</si>
  <si>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</si>
  <si>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</si>
  <si>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</si>
  <si>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</si>
  <si>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</si>
  <si>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</si>
  <si>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</si>
  <si>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</si>
  <si>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</si>
  <si>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</si>
  <si>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</si>
  <si>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</si>
  <si>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</si>
  <si>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</si>
  <si>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</si>
  <si>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</si>
  <si>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</si>
  <si>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</si>
  <si>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</si>
  <si>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</si>
  <si>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</si>
  <si>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</si>
  <si>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</si>
  <si>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</si>
  <si>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</si>
  <si>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</si>
  <si>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</si>
  <si>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</si>
  <si>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</si>
  <si>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</si>
  <si>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</si>
  <si>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</si>
  <si>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</si>
  <si>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</si>
  <si>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</si>
  <si>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</si>
  <si>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</si>
  <si>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</si>
  <si>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</si>
  <si>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</si>
  <si>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</si>
  <si>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</si>
  <si>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</si>
  <si>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</si>
  <si>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</si>
  <si>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</si>
  <si>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</si>
  <si>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</si>
  <si>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</si>
  <si>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</si>
  <si>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</si>
  <si>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</si>
  <si>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</si>
  <si>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</si>
  <si>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</si>
  <si>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</si>
  <si>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</si>
  <si>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</si>
  <si>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</si>
  <si>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</si>
  <si>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</si>
  <si>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</si>
  <si>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</si>
  <si>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</si>
  <si>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</si>
  <si>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</si>
  <si>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</si>
  <si>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</si>
  <si>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</si>
  <si>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</si>
  <si>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</si>
  <si>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</si>
  <si>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</si>
  <si>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</si>
  <si>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</si>
  <si>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</si>
  <si>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</si>
  <si>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</si>
  <si>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</si>
  <si>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</si>
  <si>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</si>
  <si>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</si>
  <si>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</si>
  <si>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</si>
  <si>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</si>
  <si>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</si>
  <si>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</si>
  <si>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</si>
  <si>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</si>
  <si>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</si>
  <si>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</si>
  <si>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</si>
  <si>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</si>
  <si>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</si>
  <si>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</si>
  <si>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</si>
  <si>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</si>
  <si>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</si>
  <si>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</si>
  <si>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</si>
  <si>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</si>
  <si>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</si>
  <si>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</si>
  <si>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</si>
  <si>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</si>
  <si>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</si>
  <si>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</si>
  <si>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</si>
  <si>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</si>
  <si>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</si>
  <si>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</si>
  <si>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</si>
  <si>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</si>
  <si>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</si>
  <si>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</si>
  <si>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</si>
  <si>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</si>
  <si>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</si>
  <si>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</si>
  <si>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</si>
  <si>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</si>
  <si>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</si>
  <si>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</si>
  <si>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</si>
  <si>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</si>
  <si>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</si>
  <si>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</si>
  <si>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</si>
  <si>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</si>
  <si>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</si>
  <si>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</si>
  <si>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</si>
  <si>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</si>
  <si>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</si>
  <si>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</si>
  <si>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</si>
  <si>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</si>
  <si>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</si>
  <si>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</si>
  <si>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</si>
  <si>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</si>
  <si>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</si>
  <si>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</si>
  <si>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</si>
  <si>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</si>
  <si>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</si>
  <si>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</si>
  <si>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</si>
  <si>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</si>
  <si>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</si>
  <si>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</si>
  <si>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</si>
  <si>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</si>
  <si>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</si>
  <si>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</si>
  <si>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</si>
  <si>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</si>
  <si>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</si>
  <si>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</si>
  <si>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</si>
  <si>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</si>
  <si>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</si>
  <si>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</si>
  <si>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</si>
  <si>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</si>
  <si>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</si>
  <si>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</si>
  <si>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</si>
  <si>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</si>
  <si>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</si>
  <si>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</si>
  <si>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</si>
  <si>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</si>
  <si>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</si>
  <si>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</si>
  <si>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</si>
  <si>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</si>
  <si>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</si>
  <si>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</si>
  <si>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</si>
  <si>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</si>
  <si>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</si>
  <si>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</si>
  <si>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</si>
  <si>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</si>
  <si>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</si>
  <si>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</si>
  <si>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</si>
  <si>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</si>
  <si>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</si>
  <si>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</si>
  <si>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</si>
  <si>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</si>
  <si>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</si>
  <si>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</si>
  <si>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</si>
  <si>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</si>
  <si>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</si>
  <si>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</si>
  <si>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</si>
  <si>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</si>
  <si>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</si>
  <si>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</si>
  <si>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</si>
  <si>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</si>
  <si>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</si>
  <si>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</si>
  <si>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</si>
  <si>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</si>
  <si>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</si>
  <si>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</si>
  <si>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</si>
  <si>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</si>
  <si>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</si>
  <si>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</si>
  <si>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</si>
  <si>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</si>
  <si>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</si>
  <si>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</si>
  <si>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</si>
  <si>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</si>
  <si>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</si>
  <si>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</si>
  <si>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</si>
  <si>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</si>
  <si>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</si>
  <si>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</si>
  <si>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</si>
  <si>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</si>
  <si>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</si>
  <si>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</si>
  <si>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</si>
  <si>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</si>
  <si>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</si>
  <si>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</si>
  <si>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</si>
  <si>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</si>
  <si>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</si>
  <si>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</si>
  <si>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</si>
  <si>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</si>
  <si>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</si>
  <si>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</si>
  <si>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</si>
  <si>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</si>
  <si>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</si>
  <si>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</si>
  <si>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</si>
  <si>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</si>
  <si>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</si>
  <si>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</si>
  <si>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</si>
  <si>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</si>
  <si>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</si>
  <si>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</si>
  <si>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</si>
  <si>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</si>
  <si>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</si>
  <si>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</si>
  <si>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</si>
  <si>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</si>
  <si>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</si>
  <si>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</si>
  <si>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</si>
  <si>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</si>
  <si>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</si>
  <si>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</si>
  <si>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</si>
  <si>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</si>
  <si>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</si>
  <si>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</si>
  <si>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</si>
  <si>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</si>
  <si>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</si>
  <si>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</si>
  <si>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</si>
  <si>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</si>
  <si>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</si>
  <si>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</si>
  <si>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</si>
  <si>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</si>
  <si>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</si>
  <si>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</si>
  <si>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</si>
  <si>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</si>
  <si>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</si>
  <si>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</si>
  <si>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</si>
  <si>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</si>
  <si>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</si>
  <si>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</si>
  <si>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</si>
  <si>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</si>
  <si>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</si>
  <si>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</si>
  <si>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</si>
  <si>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</si>
  <si>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</si>
  <si>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</si>
  <si>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</si>
  <si>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</si>
  <si>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</si>
  <si>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</si>
  <si>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</si>
  <si>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</si>
  <si>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</si>
  <si>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</si>
  <si>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</si>
  <si>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</si>
  <si>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</si>
  <si>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</si>
  <si>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</si>
  <si>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</si>
  <si>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</si>
  <si>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</si>
  <si>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</si>
  <si>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</si>
  <si>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</si>
  <si>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</si>
  <si>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</si>
  <si>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</si>
  <si>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</si>
  <si>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</si>
  <si>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</si>
  <si>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</si>
  <si>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</si>
  <si>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</si>
  <si>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</si>
  <si>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</si>
  <si>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</si>
  <si>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</si>
  <si>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</si>
  <si>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</si>
  <si>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</si>
  <si>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</si>
  <si>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</si>
  <si>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</si>
  <si>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</si>
  <si>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</si>
  <si>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</si>
  <si>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</si>
  <si>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</si>
  <si>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</si>
  <si>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</si>
  <si>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</si>
  <si>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</si>
  <si>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</si>
  <si>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</si>
  <si>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</si>
  <si>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</si>
  <si>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</si>
  <si>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</si>
  <si>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</si>
  <si>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</si>
  <si>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</si>
  <si>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</si>
  <si>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</si>
  <si>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</si>
  <si>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</si>
  <si>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</si>
  <si>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</si>
  <si>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</si>
  <si>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</si>
  <si>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</si>
  <si>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</si>
  <si>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</si>
  <si>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</si>
  <si>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</si>
  <si>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</si>
  <si>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</si>
  <si>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</si>
  <si>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</si>
  <si>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</si>
  <si>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</si>
  <si>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</si>
  <si>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</si>
  <si>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</si>
  <si>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</si>
  <si>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</si>
  <si>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</si>
  <si>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</si>
  <si>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</si>
  <si>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</si>
  <si>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</si>
  <si>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</si>
  <si>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</si>
  <si>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</si>
  <si>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</si>
  <si>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</si>
  <si>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</si>
  <si>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</si>
  <si>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</si>
  <si>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</si>
  <si>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</si>
  <si>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</si>
  <si>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</si>
  <si>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</si>
  <si>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</si>
  <si>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</si>
  <si>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</si>
  <si>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</si>
  <si>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</si>
  <si>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</si>
  <si>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</si>
  <si>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</si>
  <si>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</si>
  <si>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</si>
  <si>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</si>
  <si>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</si>
  <si>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</si>
  <si>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</si>
  <si>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</si>
  <si>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</si>
  <si>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</si>
  <si>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</si>
  <si>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</si>
  <si>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</si>
  <si>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</si>
  <si>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</si>
  <si>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</si>
  <si>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</si>
  <si>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</si>
  <si>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</si>
  <si>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</si>
  <si>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</si>
  <si>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</si>
  <si>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</si>
  <si>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</si>
  <si>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</si>
  <si>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</si>
  <si>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</si>
  <si>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</si>
  <si>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</si>
  <si>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</si>
  <si>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</si>
  <si>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</si>
  <si>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</si>
  <si>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</si>
  <si>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</si>
  <si>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</si>
  <si>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</si>
  <si>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</si>
  <si>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</si>
  <si>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</si>
  <si>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</si>
  <si>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</si>
  <si>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</si>
  <si>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</si>
  <si>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</si>
  <si>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</si>
  <si>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</si>
  <si>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</si>
  <si>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</si>
  <si>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</si>
  <si>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</si>
  <si>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</si>
  <si>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</si>
  <si>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</si>
  <si>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</si>
  <si>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</si>
  <si>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</si>
  <si>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</si>
  <si>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</si>
  <si>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</si>
  <si>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</si>
  <si>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</si>
  <si>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</si>
  <si>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</si>
  <si>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</si>
  <si>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</si>
  <si>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</si>
  <si>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</si>
  <si>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</si>
  <si>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</si>
  <si>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</si>
  <si>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</si>
  <si>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</si>
  <si>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</si>
  <si>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</si>
  <si>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</si>
  <si>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</si>
  <si>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</si>
  <si>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</si>
  <si>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</si>
  <si>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</si>
  <si>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</si>
  <si>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</si>
  <si>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</si>
  <si>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</si>
  <si>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</si>
  <si>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</si>
  <si>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</si>
  <si>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</si>
  <si>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</si>
  <si>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</si>
  <si>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</si>
  <si>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</si>
  <si>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</si>
  <si>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</si>
  <si>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</si>
  <si>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</si>
  <si>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</si>
  <si>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</si>
  <si>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</si>
  <si>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</si>
  <si>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</si>
  <si>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</si>
  <si>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</si>
  <si>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</si>
  <si>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</si>
  <si>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</si>
  <si>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</si>
  <si>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</si>
  <si>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</si>
  <si>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</si>
  <si>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</si>
  <si>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</si>
  <si>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</si>
  <si>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</si>
  <si>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</si>
  <si>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</si>
  <si>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</si>
  <si>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</si>
  <si>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</si>
  <si>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</si>
  <si>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</si>
  <si>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</si>
  <si>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</si>
  <si>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</si>
  <si>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</si>
  <si>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</si>
  <si>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</si>
  <si>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</si>
  <si>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</si>
  <si>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</si>
  <si>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</si>
  <si>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</si>
  <si>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</si>
  <si>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</si>
  <si>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</si>
  <si>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</si>
  <si>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</si>
  <si>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</si>
  <si>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</si>
  <si>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</si>
  <si>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</si>
  <si>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</si>
  <si>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</si>
  <si>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</si>
  <si>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</si>
  <si>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</si>
  <si>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</si>
  <si>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</si>
  <si>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</si>
  <si>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</si>
  <si>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</si>
  <si>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</si>
  <si>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</si>
  <si>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</si>
  <si>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</si>
  <si>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</si>
  <si>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</si>
  <si>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</si>
  <si>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</si>
  <si>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</si>
  <si>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</si>
  <si>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</si>
  <si>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</si>
  <si>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</si>
  <si>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</si>
  <si>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</si>
  <si>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</si>
  <si>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</si>
  <si>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</si>
  <si>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</si>
  <si>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</si>
  <si>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</si>
  <si>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</si>
  <si>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</si>
  <si>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</si>
  <si>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</si>
  <si>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</si>
  <si>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</si>
  <si>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</si>
  <si>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</si>
  <si>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</si>
  <si>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</si>
  <si>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</si>
  <si>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</si>
  <si>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</si>
  <si>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</si>
  <si>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</si>
  <si>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</si>
  <si>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</si>
  <si>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</si>
  <si>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</si>
  <si>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</si>
  <si>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</si>
  <si>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</si>
  <si>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</si>
  <si>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</si>
  <si>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</si>
  <si>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</si>
  <si>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</si>
  <si>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</si>
  <si>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</si>
  <si>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</si>
  <si>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</si>
  <si>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</si>
  <si>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</si>
  <si>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</si>
  <si>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</si>
  <si>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</si>
  <si>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</si>
  <si>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</si>
  <si>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</si>
  <si>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</si>
  <si>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</si>
  <si>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</si>
  <si>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</si>
  <si>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</si>
  <si>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</si>
  <si>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</si>
  <si>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</si>
  <si>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</si>
  <si>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</si>
  <si>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</si>
  <si>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</si>
  <si>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</si>
  <si>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</si>
  <si>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</si>
  <si>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</si>
  <si>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</si>
  <si>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</si>
  <si>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</si>
  <si>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</si>
  <si>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</si>
  <si>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</si>
  <si>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</si>
  <si>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</si>
  <si>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</si>
  <si>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</si>
  <si>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</si>
  <si>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</si>
  <si>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</si>
  <si>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</si>
  <si>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</si>
  <si>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</si>
  <si>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</si>
  <si>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</si>
  <si>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</si>
  <si>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</si>
  <si>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</si>
  <si>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</si>
  <si>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</si>
  <si>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</si>
  <si>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</si>
  <si>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</si>
  <si>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</si>
  <si>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</si>
  <si>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</si>
  <si>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</si>
  <si>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</si>
  <si>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</si>
  <si>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</si>
  <si>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</si>
  <si>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</si>
  <si>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</si>
  <si>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</si>
  <si>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</si>
  <si>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</si>
  <si>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</si>
  <si>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</si>
  <si>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</si>
  <si>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</si>
  <si>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</si>
  <si>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</si>
  <si>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</si>
  <si>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</si>
  <si>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</si>
  <si>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</si>
  <si>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</si>
  <si>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</si>
  <si>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</si>
  <si>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</si>
  <si>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</si>
  <si>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</si>
  <si>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</si>
  <si>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</si>
  <si>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</si>
  <si>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</si>
  <si>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</si>
  <si>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</si>
  <si>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</si>
  <si>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</si>
  <si>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</si>
  <si>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</si>
  <si>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</si>
  <si>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</si>
  <si>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</si>
  <si>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</si>
  <si>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</si>
  <si>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</si>
  <si>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</si>
  <si>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</si>
  <si>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</si>
  <si>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</si>
  <si>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</si>
  <si>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</si>
  <si>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</si>
  <si>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</si>
  <si>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</si>
  <si>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</si>
  <si>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</si>
  <si>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</si>
  <si>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</si>
  <si>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</si>
  <si>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</si>
  <si>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</si>
  <si>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</si>
  <si>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</si>
  <si>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</si>
  <si>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</si>
  <si>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</si>
  <si>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</si>
  <si>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</si>
  <si>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</si>
  <si>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</si>
  <si>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</si>
  <si>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</si>
  <si>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</si>
  <si>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</si>
  <si>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</si>
  <si>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</si>
  <si>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</si>
  <si>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</si>
  <si>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</si>
  <si>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</si>
  <si>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</si>
  <si>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</si>
  <si>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</si>
  <si>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</si>
  <si>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</si>
  <si>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</si>
  <si>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</si>
  <si>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</si>
  <si>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</si>
  <si>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</si>
  <si>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</si>
  <si>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</si>
  <si>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</si>
  <si>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</si>
  <si>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</si>
  <si>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</si>
  <si>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</si>
  <si>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</si>
  <si>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</si>
  <si>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</si>
  <si>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</si>
  <si>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</si>
  <si>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</si>
  <si>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</si>
  <si>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</si>
  <si>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</si>
  <si>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</si>
  <si>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</si>
  <si>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</si>
  <si>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</si>
  <si>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</si>
  <si>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</si>
  <si>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</si>
  <si>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</si>
  <si>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</si>
  <si>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</si>
  <si>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</si>
  <si>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</si>
  <si>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</si>
  <si>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</si>
  <si>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</si>
  <si>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</si>
  <si>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</si>
  <si>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</si>
  <si>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</si>
  <si>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</si>
  <si>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</si>
  <si>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</si>
  <si>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</si>
  <si>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</si>
  <si>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</si>
  <si>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</si>
  <si>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</si>
  <si>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</si>
  <si>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</si>
  <si>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</si>
  <si>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</si>
  <si>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</si>
  <si>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</si>
  <si>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</si>
  <si>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</si>
  <si>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</si>
  <si>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</si>
  <si>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</si>
  <si>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</si>
  <si>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</si>
  <si>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</si>
  <si>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</si>
  <si>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</si>
  <si>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</si>
  <si>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</si>
  <si>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</si>
  <si>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</si>
  <si>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</si>
  <si>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</si>
  <si>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</si>
  <si>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</si>
  <si>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</si>
  <si>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</si>
  <si>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</si>
  <si>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</si>
  <si>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</si>
  <si>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</si>
  <si>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</si>
  <si>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</si>
  <si>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</si>
  <si>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</si>
  <si>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</si>
  <si>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</si>
  <si>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</si>
  <si>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</si>
  <si>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</si>
  <si>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</si>
  <si>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</si>
  <si>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</si>
  <si>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</si>
  <si>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</si>
  <si>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</si>
  <si>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</si>
  <si>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</si>
  <si>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</si>
  <si>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</si>
  <si>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</si>
  <si>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</si>
  <si>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</si>
  <si>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</si>
  <si>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</si>
  <si>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</si>
  <si>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</si>
  <si>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</si>
  <si>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</si>
  <si>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</si>
  <si>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</si>
  <si>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</si>
  <si>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</si>
  <si>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</si>
  <si>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</si>
  <si>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</si>
  <si>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</si>
  <si>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</si>
  <si>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</si>
  <si>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</si>
  <si>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</si>
  <si>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</si>
  <si>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</si>
  <si>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</si>
  <si>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</si>
  <si>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</si>
  <si>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</si>
  <si>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</si>
  <si>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</si>
  <si>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</si>
  <si>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</si>
  <si>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</si>
  <si>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</si>
  <si>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</si>
  <si>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</si>
  <si>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</si>
  <si>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</si>
  <si>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</si>
  <si>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</si>
  <si>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</si>
  <si>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</si>
  <si>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</si>
  <si>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</si>
  <si>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</si>
  <si>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</si>
  <si>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</si>
  <si>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</si>
  <si>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</si>
  <si>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</si>
  <si>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</si>
  <si>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</si>
  <si>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</si>
  <si>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</si>
  <si>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</si>
  <si>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</si>
  <si>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</si>
  <si>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</si>
  <si>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</si>
  <si>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</si>
  <si>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</si>
  <si>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</si>
  <si>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</si>
  <si>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</si>
  <si>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</si>
  <si>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</si>
  <si>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</si>
  <si>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</si>
  <si>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</si>
  <si>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</si>
  <si>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</si>
  <si>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</si>
  <si>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</si>
  <si>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</si>
  <si>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</si>
  <si>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</si>
  <si>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</si>
  <si>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</si>
  <si>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</si>
  <si>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</si>
  <si>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</si>
  <si>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</si>
  <si>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</si>
  <si>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</si>
  <si>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</si>
  <si>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</si>
  <si>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</si>
  <si>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</si>
  <si>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</si>
  <si>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</si>
  <si>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</si>
  <si>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</si>
  <si>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</si>
  <si>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</si>
  <si>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</si>
  <si>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</si>
  <si>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</si>
  <si>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</si>
  <si>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</si>
  <si>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</si>
  <si>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</si>
  <si>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</si>
  <si>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</si>
  <si>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</si>
  <si>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</si>
  <si>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</si>
  <si>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</si>
  <si>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</si>
  <si>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</si>
  <si>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</si>
  <si>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</si>
  <si>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</si>
  <si>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</si>
  <si>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</si>
  <si>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</si>
  <si>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</si>
  <si>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</si>
  <si>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</si>
  <si>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</si>
  <si>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</si>
  <si>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</si>
  <si>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</si>
  <si>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</si>
  <si>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</si>
  <si>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</si>
  <si>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</si>
  <si>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</si>
  <si>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</si>
  <si>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</si>
  <si>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</si>
  <si>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</si>
  <si>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</si>
  <si>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</si>
  <si>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</si>
  <si>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</si>
  <si>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</si>
  <si>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</si>
  <si>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</si>
  <si>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</si>
  <si>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</si>
  <si>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</si>
  <si>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</si>
  <si>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</si>
  <si>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</si>
  <si>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</si>
  <si>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</si>
  <si>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</si>
  <si>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</si>
  <si>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</si>
  <si>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</si>
  <si>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</si>
  <si>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</si>
  <si>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</si>
  <si>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</si>
  <si>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</si>
  <si>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</si>
  <si>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</si>
  <si>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</si>
  <si>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</si>
  <si>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</si>
  <si>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</si>
  <si>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</si>
  <si>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</si>
  <si>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</si>
  <si>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</si>
  <si>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</si>
  <si>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</si>
  <si>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</si>
  <si>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</si>
  <si>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</si>
  <si>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</si>
  <si>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</si>
  <si>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</si>
  <si>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</si>
  <si>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</si>
  <si>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</si>
  <si>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</si>
  <si>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</si>
  <si>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</si>
  <si>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</si>
  <si>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</si>
  <si>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</si>
  <si>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</si>
  <si>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</si>
  <si>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</si>
  <si>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</si>
  <si>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</si>
  <si>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</si>
  <si>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</si>
  <si>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</si>
  <si>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</si>
  <si>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</si>
  <si>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</si>
  <si>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</si>
  <si>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</si>
  <si>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</si>
  <si>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</si>
  <si>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</si>
  <si>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</si>
  <si>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</si>
  <si>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</si>
  <si>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</si>
  <si>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</si>
  <si>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</si>
  <si>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</si>
  <si>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</si>
  <si>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</si>
  <si>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</si>
  <si>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</si>
  <si>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</si>
  <si>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</si>
  <si>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</si>
  <si>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</si>
  <si>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</si>
  <si>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</si>
  <si>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</si>
  <si>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</si>
  <si>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</si>
  <si>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</si>
  <si>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</si>
  <si>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</si>
  <si>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</si>
  <si>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</si>
  <si>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</si>
  <si>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</si>
  <si>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</si>
  <si>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</si>
  <si>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</si>
  <si>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</si>
  <si>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</si>
  <si>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</si>
  <si>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</si>
  <si>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</si>
  <si>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</si>
  <si>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</si>
  <si>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</si>
  <si>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</si>
  <si>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</si>
  <si>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</si>
  <si>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</si>
  <si>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</si>
  <si>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</si>
  <si>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</si>
  <si>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</si>
  <si>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</si>
  <si>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</si>
  <si>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</si>
  <si>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</si>
  <si>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</si>
  <si>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</si>
  <si>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</si>
  <si>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</si>
  <si>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</si>
  <si>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</si>
  <si>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</si>
  <si>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</si>
  <si>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</si>
  <si>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</si>
  <si>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</si>
  <si>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</si>
  <si>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</si>
  <si>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</si>
  <si>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</si>
  <si>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</si>
  <si>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</si>
  <si>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</si>
  <si>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</si>
  <si>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</si>
  <si>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</si>
  <si>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</si>
  <si>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</si>
  <si>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</si>
  <si>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</si>
  <si>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</si>
  <si>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</si>
  <si>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</si>
  <si>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</si>
  <si>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</si>
  <si>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</si>
  <si>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</si>
  <si>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</si>
  <si>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</si>
  <si>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</si>
  <si>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</si>
  <si>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</si>
  <si>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</si>
  <si>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</si>
  <si>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</si>
  <si>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</si>
  <si>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</si>
  <si>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</si>
  <si>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</si>
  <si>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</si>
  <si>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</si>
  <si>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</si>
  <si>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</si>
  <si>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</si>
  <si>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</si>
  <si>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</si>
  <si>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</si>
  <si>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</si>
  <si>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</si>
  <si>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</si>
  <si>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</si>
  <si>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</si>
  <si>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</si>
  <si>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</si>
  <si>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</si>
  <si>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</si>
  <si>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</si>
  <si>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</si>
  <si>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</si>
  <si>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</si>
  <si>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</si>
  <si>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</si>
  <si>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</si>
  <si>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</si>
  <si>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</si>
  <si>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</si>
  <si>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</si>
  <si>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</si>
  <si>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</si>
  <si>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</si>
  <si>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</si>
  <si>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</si>
  <si>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</si>
  <si>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</si>
  <si>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</si>
  <si>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</si>
  <si>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</si>
  <si>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</si>
  <si>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</si>
  <si>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</si>
  <si>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</si>
  <si>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</si>
  <si>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</si>
  <si>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</si>
  <si>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</si>
  <si>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</si>
  <si>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</si>
  <si>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</si>
  <si>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</si>
  <si>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</si>
  <si>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</si>
  <si>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</si>
  <si>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</si>
  <si>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</si>
  <si>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</si>
  <si>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</si>
  <si>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</si>
  <si>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</si>
  <si>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</si>
  <si>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</si>
  <si>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</si>
  <si>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</si>
  <si>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</si>
  <si>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</si>
  <si>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</si>
  <si>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</si>
  <si>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</si>
  <si>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</si>
  <si>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</si>
  <si>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</si>
  <si>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</si>
  <si>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</si>
  <si>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</si>
  <si>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</si>
  <si>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</si>
  <si>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</si>
  <si>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</si>
  <si>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</si>
  <si>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</si>
  <si>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</si>
  <si>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</si>
  <si>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</si>
  <si>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</si>
  <si>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</si>
  <si>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</si>
  <si>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</si>
  <si>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</si>
  <si>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</si>
  <si>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</si>
  <si>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</si>
  <si>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</si>
  <si>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</si>
  <si>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</si>
  <si>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</si>
  <si>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</si>
  <si>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</si>
  <si>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</si>
  <si>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</si>
  <si>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</si>
  <si>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</si>
  <si>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</si>
  <si>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</si>
  <si>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</si>
  <si>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</si>
  <si>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</si>
  <si>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</si>
  <si>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</si>
  <si>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</si>
  <si>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</si>
  <si>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</si>
  <si>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</si>
  <si>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</si>
  <si>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</si>
  <si>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</si>
  <si>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</si>
  <si>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</si>
  <si>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</si>
  <si>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</si>
  <si>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</si>
  <si>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</si>
  <si>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</si>
  <si>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</si>
  <si>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</si>
  <si>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</si>
  <si>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</si>
  <si>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</si>
  <si>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</si>
  <si>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</si>
  <si>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</si>
  <si>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</si>
  <si>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</si>
  <si>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</si>
  <si>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</si>
  <si>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</si>
  <si>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</si>
  <si>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</si>
  <si>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</si>
  <si>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</si>
  <si>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</si>
  <si>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</si>
  <si>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</si>
  <si>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</si>
  <si>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</si>
  <si>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</si>
  <si>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</si>
  <si>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</si>
  <si>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</si>
  <si>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</si>
  <si>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</si>
  <si>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</si>
  <si>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</si>
  <si>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</si>
  <si>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</si>
  <si>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</si>
  <si>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</si>
  <si>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</si>
  <si>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</si>
  <si>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</si>
  <si>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</si>
  <si>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</si>
  <si>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</si>
  <si>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</si>
  <si>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</si>
  <si>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</si>
  <si>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</si>
  <si>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</si>
  <si>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</si>
  <si>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</si>
  <si>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</si>
  <si>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</si>
  <si>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</si>
  <si>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</si>
  <si>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</si>
  <si>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</si>
  <si>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</si>
  <si>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</si>
  <si>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</si>
  <si>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</si>
  <si>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</si>
  <si>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</si>
  <si>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</si>
  <si>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</si>
  <si>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</si>
  <si>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</si>
  <si>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</si>
  <si>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</si>
  <si>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</si>
  <si>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</si>
  <si>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</si>
  <si>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</si>
  <si>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</si>
  <si>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</si>
  <si>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</si>
  <si>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</si>
  <si>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</si>
  <si>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</si>
  <si>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</si>
  <si>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</si>
  <si>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</si>
  <si>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</si>
  <si>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</si>
  <si>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</si>
  <si>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</si>
  <si>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</si>
  <si>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</si>
  <si>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</si>
  <si>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</si>
  <si>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</si>
  <si>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</si>
  <si>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</si>
  <si>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</si>
  <si>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</si>
  <si>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</si>
  <si>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</si>
  <si>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</si>
  <si>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</si>
  <si>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</si>
  <si>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</si>
  <si>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</si>
  <si>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</si>
  <si>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</si>
  <si>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</si>
  <si>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</si>
  <si>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</si>
  <si>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</si>
  <si>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</si>
  <si>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</si>
  <si>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</si>
  <si>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</si>
  <si>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</si>
  <si>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</si>
  <si>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</si>
  <si>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</si>
  <si>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</si>
  <si>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</si>
  <si>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</si>
  <si>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</si>
  <si>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</si>
  <si>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</si>
  <si>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</si>
  <si>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</si>
  <si>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</si>
  <si>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</si>
  <si>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</si>
  <si>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</si>
  <si>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</si>
  <si>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</si>
  <si>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</si>
  <si>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</si>
  <si>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</si>
  <si>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</si>
  <si>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</si>
  <si>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</si>
  <si>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</si>
  <si>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</si>
  <si>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</si>
  <si>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</si>
  <si>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</si>
  <si>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</si>
  <si>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</si>
  <si>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</si>
  <si>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</si>
  <si>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</si>
  <si>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</si>
  <si>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</si>
  <si>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</si>
  <si>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</si>
  <si>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</si>
  <si>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</si>
  <si>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</si>
  <si>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</si>
  <si>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</si>
  <si>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</si>
  <si>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</si>
  <si>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</si>
  <si>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</si>
  <si>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</si>
  <si>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</si>
  <si>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</si>
  <si>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</si>
  <si>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</si>
  <si>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</si>
  <si>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</si>
  <si>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</si>
  <si>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</si>
  <si>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</si>
  <si>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</si>
  <si>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</si>
  <si>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</si>
  <si>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</si>
  <si>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</si>
  <si>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</si>
  <si>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</si>
  <si>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</si>
  <si>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</si>
  <si>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</si>
  <si>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</si>
  <si>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</si>
  <si>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</si>
  <si>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</si>
  <si>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</si>
  <si>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</si>
  <si>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</si>
  <si>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</si>
  <si>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</si>
  <si>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</si>
  <si>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</si>
  <si>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</si>
  <si>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</si>
  <si>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</si>
  <si>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</si>
  <si>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</si>
  <si>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</si>
  <si>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</si>
  <si>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</si>
  <si>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</si>
  <si>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</si>
  <si>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</si>
  <si>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</si>
  <si>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</si>
  <si>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</si>
  <si>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</si>
  <si>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</si>
  <si>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</si>
  <si>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</si>
  <si>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</si>
  <si>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</si>
  <si>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</si>
  <si>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</si>
  <si>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</si>
  <si>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</si>
  <si>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</si>
  <si>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</si>
  <si>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</si>
  <si>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</si>
  <si>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</si>
  <si>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</si>
  <si>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</si>
  <si>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</si>
  <si>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</si>
  <si>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</si>
  <si>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</si>
  <si>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</si>
  <si>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</si>
  <si>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</si>
  <si>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</si>
  <si>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</si>
  <si>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</si>
  <si>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</si>
  <si>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</si>
  <si>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</si>
  <si>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</si>
  <si>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</si>
  <si>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</si>
  <si>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</si>
  <si>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</si>
  <si>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</si>
  <si>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</si>
  <si>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</si>
  <si>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</si>
  <si>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</si>
  <si>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</si>
  <si>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</si>
  <si>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</si>
  <si>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</si>
  <si>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</si>
  <si>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</si>
  <si>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</si>
  <si>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</si>
  <si>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</si>
  <si>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</si>
  <si>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</si>
  <si>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</si>
  <si>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</si>
  <si>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</si>
  <si>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</si>
  <si>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</si>
  <si>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</si>
  <si>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</si>
  <si>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</si>
  <si>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</si>
  <si>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</si>
  <si>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</si>
  <si>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</si>
  <si>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</si>
  <si>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</si>
  <si>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</si>
  <si>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</si>
  <si>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</si>
  <si>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</si>
  <si>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</si>
  <si>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</si>
  <si>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</si>
  <si>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</si>
  <si>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</si>
  <si>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</si>
  <si>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</si>
  <si>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</si>
  <si>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</si>
  <si>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</si>
  <si>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</si>
  <si>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</si>
  <si>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</si>
  <si>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</si>
  <si>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</si>
  <si>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</si>
  <si>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</si>
  <si>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</si>
  <si>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</si>
  <si>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</si>
  <si>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</si>
  <si>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</si>
  <si>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</si>
  <si>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</si>
  <si>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</si>
  <si>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</si>
  <si>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</si>
  <si>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</si>
  <si>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</si>
  <si>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</si>
  <si>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</si>
  <si>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</si>
  <si>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</si>
  <si>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</si>
  <si>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</si>
  <si>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</si>
  <si>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</si>
  <si>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</si>
  <si>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</si>
  <si>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</si>
  <si>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</si>
  <si>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</si>
  <si>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</si>
  <si>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</si>
  <si>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</si>
  <si>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</si>
  <si>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</si>
  <si>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</si>
  <si>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</si>
  <si>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</si>
  <si>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</si>
  <si>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</si>
  <si>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</si>
  <si>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</si>
  <si>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</si>
  <si>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</si>
  <si>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</si>
  <si>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</si>
  <si>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</si>
  <si>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</si>
  <si>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</si>
  <si>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</si>
  <si>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</si>
  <si>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</si>
  <si>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</si>
  <si>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</si>
  <si>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</si>
  <si>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</si>
  <si>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</si>
  <si>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</si>
  <si>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</si>
  <si>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</si>
  <si>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</si>
  <si>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</si>
  <si>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</si>
  <si>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</si>
  <si>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</si>
  <si>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</si>
  <si>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</si>
  <si>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</si>
  <si>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</si>
  <si>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</si>
  <si>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</si>
  <si>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</si>
  <si>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</si>
  <si>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</si>
  <si>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</si>
  <si>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</si>
  <si>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</si>
  <si>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</si>
  <si>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</si>
  <si>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</si>
  <si>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</si>
  <si>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</si>
  <si>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</si>
  <si>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</si>
  <si>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</si>
  <si>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</si>
  <si>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</si>
  <si>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</si>
  <si>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</si>
  <si>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</si>
  <si>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</si>
  <si>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</si>
  <si>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</si>
  <si>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</si>
  <si>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</si>
  <si>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</si>
  <si>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</si>
  <si>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</si>
  <si>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</si>
  <si>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</si>
  <si>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</si>
  <si>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</si>
  <si>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</si>
  <si>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</si>
  <si>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</si>
  <si>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</si>
  <si>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</si>
  <si>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</si>
  <si>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</si>
  <si>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</si>
  <si>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</si>
  <si>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</si>
  <si>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</si>
  <si>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</si>
  <si>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</si>
  <si>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</si>
  <si>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</si>
  <si>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</si>
  <si>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</si>
  <si>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</si>
  <si>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</si>
  <si>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</si>
  <si>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</si>
  <si>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</si>
  <si>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</si>
  <si>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</si>
  <si>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</si>
  <si>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</si>
  <si>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</si>
  <si>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</si>
  <si>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</si>
  <si>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</si>
  <si>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</si>
  <si>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</si>
  <si>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</si>
  <si>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</si>
  <si>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</si>
  <si>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</si>
  <si>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</si>
  <si>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</si>
  <si>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</si>
  <si>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</si>
  <si>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</si>
  <si>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</si>
  <si>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</si>
  <si>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</si>
  <si>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</si>
  <si>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</si>
  <si>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</si>
  <si>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</si>
  <si>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</si>
  <si>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</si>
  <si>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</si>
  <si>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</si>
  <si>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</si>
  <si>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</si>
  <si>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</si>
  <si>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</si>
  <si>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</si>
  <si>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</si>
  <si>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</si>
  <si>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</si>
  <si>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</si>
  <si>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</si>
  <si>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</si>
  <si>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</si>
  <si>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</si>
  <si>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</si>
  <si>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</si>
  <si>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</si>
  <si>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</si>
  <si>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</si>
  <si>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</si>
  <si>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</si>
  <si>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</si>
  <si>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</si>
  <si>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</si>
  <si>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</si>
  <si>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</si>
  <si>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</si>
  <si>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</si>
  <si>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</si>
  <si>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</si>
  <si>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</si>
  <si>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</si>
  <si>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</si>
  <si>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</si>
  <si>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</si>
  <si>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</si>
  <si>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</si>
  <si>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</si>
  <si>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</si>
  <si>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</si>
  <si>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</si>
  <si>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</si>
  <si>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</si>
  <si>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</si>
  <si>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</si>
  <si>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</si>
  <si>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</si>
  <si>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</si>
  <si>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</si>
  <si>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</si>
  <si>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</si>
  <si>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</si>
  <si>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</si>
  <si>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</si>
  <si>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</si>
  <si>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</si>
  <si>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</si>
  <si>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</si>
  <si>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</si>
  <si>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</si>
  <si>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</si>
  <si>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</si>
  <si>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</si>
  <si>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</si>
  <si>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</si>
  <si>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</si>
  <si>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</si>
  <si>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</si>
  <si>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</si>
  <si>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</si>
  <si>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</si>
  <si>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</si>
  <si>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</si>
  <si>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</si>
  <si>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</si>
  <si>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</si>
  <si>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</si>
  <si>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</si>
  <si>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</si>
  <si>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</si>
  <si>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</si>
  <si>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</si>
  <si>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</si>
  <si>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</si>
  <si>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</si>
  <si>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</si>
  <si>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</si>
  <si>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</si>
  <si>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</si>
  <si>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</si>
  <si>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</si>
  <si>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</si>
  <si>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</si>
  <si>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</si>
  <si>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</si>
  <si>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</si>
  <si>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</si>
  <si>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</si>
  <si>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</si>
  <si>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</si>
  <si>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</si>
  <si>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</si>
  <si>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</si>
  <si>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</si>
  <si>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</si>
  <si>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</si>
  <si>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</si>
  <si>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</si>
  <si>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</si>
  <si>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</si>
  <si>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</si>
  <si>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</si>
  <si>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</si>
  <si>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</si>
  <si>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</si>
  <si>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</si>
  <si>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</si>
  <si>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</si>
  <si>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</si>
  <si>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</si>
  <si>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</si>
  <si>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</si>
  <si>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</si>
  <si>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</si>
  <si>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</si>
  <si>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</si>
  <si>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</si>
  <si>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</si>
  <si>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</si>
  <si>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</si>
  <si>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</si>
  <si>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</si>
  <si>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</si>
  <si>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</si>
  <si>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</si>
  <si>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</si>
  <si>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</si>
  <si>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</si>
  <si>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</si>
  <si>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</si>
  <si>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</si>
  <si>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</si>
  <si>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</si>
  <si>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</si>
  <si>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</si>
  <si>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</si>
  <si>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</si>
  <si>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</si>
  <si>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</si>
  <si>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</si>
  <si>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</si>
  <si>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</si>
  <si>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</si>
  <si>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</si>
  <si>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</si>
  <si>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</si>
  <si>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</si>
  <si>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</si>
  <si>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</si>
  <si>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</si>
  <si>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</si>
  <si>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</si>
  <si>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</si>
  <si>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</si>
  <si>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</si>
  <si>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</si>
  <si>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</si>
  <si>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</si>
  <si>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</si>
  <si>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</si>
  <si>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</si>
  <si>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</si>
  <si>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</si>
  <si>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</si>
  <si>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</si>
  <si>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</si>
  <si>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</si>
  <si>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</si>
  <si>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</si>
  <si>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</si>
  <si>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</si>
  <si>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</si>
  <si>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</si>
  <si>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</si>
  <si>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</si>
  <si>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</si>
  <si>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</si>
  <si>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</si>
  <si>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</si>
  <si>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</si>
  <si>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</si>
  <si>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</si>
  <si>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</si>
  <si>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</si>
  <si>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</si>
  <si>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</si>
  <si>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</si>
  <si>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</si>
  <si>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</si>
  <si>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</si>
  <si>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</si>
  <si>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</si>
  <si>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</si>
  <si>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</si>
  <si>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</si>
  <si>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</si>
  <si>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</si>
  <si>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</si>
  <si>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</si>
  <si>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</si>
  <si>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</si>
  <si>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</si>
  <si>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</si>
  <si>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</si>
  <si>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</si>
  <si>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</si>
  <si>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</si>
  <si>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</si>
  <si>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</si>
  <si>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</si>
  <si>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</si>
  <si>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</si>
  <si>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</si>
  <si>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</si>
  <si>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</si>
  <si>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</si>
  <si>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</si>
  <si>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</si>
  <si>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</si>
  <si>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</si>
  <si>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</si>
  <si>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</si>
  <si>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</si>
  <si>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</si>
  <si>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</si>
  <si>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</si>
  <si>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</si>
  <si>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</si>
  <si>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</si>
  <si>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</si>
  <si>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</si>
  <si>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</si>
  <si>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</si>
  <si>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</si>
  <si>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</si>
  <si>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</si>
  <si>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</si>
  <si>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</si>
  <si>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</si>
  <si>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</si>
  <si>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</si>
  <si>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</si>
  <si>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</si>
  <si>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</si>
  <si>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</si>
  <si>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</si>
  <si>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</si>
  <si>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</si>
  <si>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</si>
  <si>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</si>
  <si>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</si>
  <si>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</si>
  <si>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</si>
  <si>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</si>
  <si>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</si>
  <si>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</si>
  <si>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</si>
  <si>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</si>
  <si>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</si>
  <si>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</si>
  <si>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</si>
  <si>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</si>
  <si>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</si>
  <si>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</si>
  <si>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</si>
  <si>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</si>
  <si>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</si>
  <si>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</si>
  <si>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</si>
  <si>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</si>
  <si>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</si>
  <si>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</si>
  <si>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</si>
  <si>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</si>
  <si>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</si>
  <si>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</si>
  <si>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</si>
  <si>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</si>
  <si>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</si>
  <si>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</si>
  <si>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</si>
  <si>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</si>
  <si>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</si>
  <si>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</si>
  <si>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</si>
  <si>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</si>
  <si>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</si>
  <si>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</si>
  <si>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</si>
  <si>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</si>
  <si>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</si>
  <si>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</si>
  <si>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</si>
  <si>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</si>
  <si>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</si>
  <si>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</si>
  <si>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</si>
  <si>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</si>
  <si>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</si>
  <si>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</si>
  <si>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</si>
  <si>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</si>
  <si>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</si>
  <si>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</si>
  <si>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</si>
  <si>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</si>
  <si>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</si>
  <si>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</si>
  <si>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</si>
  <si>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</si>
  <si>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</si>
  <si>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</si>
  <si>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</si>
  <si>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</si>
  <si>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</si>
  <si>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</si>
  <si>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</si>
  <si>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</si>
  <si>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</si>
  <si>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</si>
  <si>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</si>
  <si>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</si>
  <si>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</si>
  <si>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</si>
  <si>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</si>
  <si>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</si>
  <si>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</si>
  <si>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</si>
  <si>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</si>
  <si>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</si>
  <si>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</si>
  <si>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</si>
  <si>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</si>
  <si>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</si>
  <si>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</si>
  <si>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</si>
  <si>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</si>
  <si>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</si>
  <si>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</si>
  <si>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</si>
  <si>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</si>
  <si>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</si>
  <si>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</si>
  <si>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</si>
  <si>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</si>
  <si>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</si>
  <si>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</si>
  <si>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</si>
  <si>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</si>
  <si>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</si>
  <si>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</si>
  <si>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</si>
  <si>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</si>
  <si>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</si>
  <si>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</si>
  <si>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</si>
  <si>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</si>
  <si>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</si>
  <si>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</si>
  <si>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</si>
  <si>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</si>
  <si>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</si>
  <si>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</si>
  <si>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</si>
  <si>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</si>
  <si>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</si>
  <si>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</si>
  <si>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</si>
  <si>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</si>
  <si>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</si>
  <si>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</si>
  <si>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</si>
  <si>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</si>
  <si>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</si>
  <si>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</si>
  <si>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</si>
  <si>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</si>
  <si>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</si>
  <si>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</si>
  <si>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</si>
  <si>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</si>
  <si>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</si>
  <si>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</si>
  <si>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</si>
  <si>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</si>
  <si>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</si>
  <si>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</si>
  <si>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</si>
  <si>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</si>
  <si>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</si>
  <si>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</si>
  <si>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</si>
  <si>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</si>
  <si>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</si>
  <si>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</si>
  <si>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</si>
  <si>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</si>
  <si>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</si>
  <si>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</si>
  <si>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</si>
  <si>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</si>
  <si>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</si>
  <si>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</si>
  <si>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</si>
  <si>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</si>
  <si>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</si>
  <si>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</si>
  <si>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</si>
  <si>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</si>
  <si>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</si>
  <si>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</si>
  <si>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</si>
  <si>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</si>
  <si>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</si>
  <si>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</si>
  <si>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</si>
  <si>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</si>
  <si>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</si>
  <si>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</si>
  <si>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</si>
  <si>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</si>
  <si>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</si>
  <si>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</si>
  <si>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</si>
  <si>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</si>
  <si>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</si>
  <si>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</si>
  <si>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</si>
  <si>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</si>
  <si>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</si>
  <si>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</si>
  <si>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</si>
  <si>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</si>
  <si>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</si>
  <si>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</si>
  <si>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</si>
  <si>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</si>
  <si>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</si>
  <si>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</si>
  <si>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</si>
  <si>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</si>
  <si>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</si>
  <si>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</si>
  <si>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</si>
  <si>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</si>
  <si>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</si>
  <si>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</si>
  <si>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</si>
  <si>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</si>
  <si>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</si>
  <si>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</si>
  <si>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</si>
  <si>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</si>
  <si>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</si>
  <si>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</si>
  <si>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</si>
  <si>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</si>
  <si>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</si>
  <si>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</si>
  <si>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</si>
  <si>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</si>
  <si>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</si>
  <si>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</si>
  <si>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</si>
  <si>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</si>
  <si>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</si>
  <si>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</si>
  <si>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</si>
  <si>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</si>
  <si>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</si>
  <si>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</si>
  <si>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</si>
  <si>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</si>
  <si>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</si>
  <si>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</si>
  <si>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</si>
  <si>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</si>
  <si>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</si>
  <si>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</si>
  <si>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</si>
  <si>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</si>
  <si>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</si>
  <si>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</si>
  <si>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</si>
  <si>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</si>
  <si>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</si>
  <si>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</si>
  <si>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</si>
  <si>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</si>
  <si>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</si>
  <si>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</si>
  <si>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</si>
  <si>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</si>
  <si>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</si>
  <si>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</si>
  <si>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</si>
  <si>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</si>
  <si>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</si>
  <si>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</si>
  <si>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</si>
  <si>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</si>
  <si>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</si>
  <si>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</si>
  <si>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</si>
  <si>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</si>
  <si>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</si>
  <si>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</si>
  <si>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</si>
  <si>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</si>
  <si>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</si>
  <si>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</si>
  <si>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</si>
  <si>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</si>
  <si>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</si>
  <si>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</si>
  <si>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</si>
  <si>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</si>
  <si>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</si>
  <si>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</si>
  <si>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</si>
  <si>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</si>
  <si>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</si>
  <si>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</si>
  <si>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</si>
  <si>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</si>
  <si>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</si>
  <si>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</si>
  <si>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</si>
  <si>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</si>
  <si>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</si>
  <si>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</si>
  <si>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</si>
  <si>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</si>
  <si>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</si>
  <si>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</si>
  <si>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</si>
  <si>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</si>
  <si>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</si>
  <si>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</si>
  <si>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</si>
  <si>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</si>
  <si>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</si>
  <si>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</si>
  <si>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</si>
  <si>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</si>
  <si>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</si>
  <si>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</si>
  <si>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</si>
  <si>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</si>
  <si>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</si>
  <si>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</si>
  <si>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</si>
  <si>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</si>
  <si>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</si>
  <si>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</si>
  <si>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</si>
  <si>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</si>
  <si>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</si>
  <si>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</si>
  <si>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</si>
  <si>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</si>
  <si>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</si>
  <si>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</si>
  <si>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</si>
  <si>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</si>
  <si>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</si>
  <si>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</si>
  <si>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</si>
  <si>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</si>
  <si>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</si>
  <si>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</si>
  <si>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</si>
  <si>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</si>
  <si>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</si>
  <si>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</si>
  <si>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</si>
  <si>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</si>
  <si>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</si>
  <si>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</si>
  <si>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</si>
  <si>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</si>
  <si>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</si>
  <si>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</si>
  <si>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</si>
  <si>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</si>
  <si>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</si>
  <si>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</si>
  <si>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</si>
  <si>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</si>
  <si>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</si>
  <si>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</si>
  <si>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</si>
  <si>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</si>
  <si>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</si>
  <si>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</si>
  <si>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</si>
  <si>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</si>
  <si>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</si>
  <si>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</si>
  <si>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</si>
  <si>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</si>
  <si>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</si>
  <si>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</si>
  <si>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</si>
  <si>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</si>
  <si>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</si>
  <si>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</si>
  <si>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</si>
  <si>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</si>
  <si>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</si>
  <si>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</si>
  <si>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</si>
  <si>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</si>
  <si>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</si>
  <si>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</si>
  <si>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</si>
  <si>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</si>
  <si>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</si>
  <si>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</si>
  <si>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</si>
  <si>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</si>
  <si>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</si>
  <si>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</si>
  <si>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</si>
  <si>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</si>
  <si>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</si>
  <si>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</si>
  <si>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</si>
  <si>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</si>
  <si>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</si>
  <si>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</si>
  <si>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</si>
  <si>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</si>
  <si>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</si>
  <si>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</si>
  <si>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</si>
  <si>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</si>
  <si>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</si>
  <si>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</si>
  <si>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</si>
  <si>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</si>
  <si>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</si>
  <si>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</si>
  <si>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</si>
  <si>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</si>
  <si>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</si>
  <si>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</si>
  <si>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</si>
  <si>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</si>
  <si>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</si>
  <si>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</si>
  <si>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</si>
  <si>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</si>
  <si>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</si>
  <si>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</si>
  <si>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</si>
  <si>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</si>
  <si>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</si>
  <si>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</si>
  <si>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</si>
  <si>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</si>
  <si>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</si>
  <si>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</si>
  <si>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</si>
  <si>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</si>
  <si>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</si>
  <si>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</si>
  <si>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</si>
  <si>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</si>
  <si>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</si>
  <si>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</si>
  <si>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</si>
  <si>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</si>
  <si>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</si>
  <si>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</si>
  <si>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</si>
  <si>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</si>
  <si>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</si>
  <si>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</si>
  <si>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</si>
  <si>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</si>
  <si>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</si>
  <si>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</si>
  <si>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</si>
  <si>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</si>
  <si>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</si>
  <si>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</si>
  <si>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</si>
  <si>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</si>
  <si>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</si>
  <si>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</si>
  <si>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</si>
  <si>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</si>
  <si>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</si>
  <si>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</si>
  <si>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</si>
  <si>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</si>
  <si>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</si>
  <si>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</si>
  <si>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</si>
  <si>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</si>
  <si>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</si>
  <si>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</si>
  <si>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</si>
  <si>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</si>
  <si>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</si>
  <si>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</si>
  <si>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</si>
  <si>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</si>
  <si>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</si>
  <si>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</si>
  <si>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</si>
  <si>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</si>
  <si>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</si>
  <si>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</si>
  <si>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</si>
  <si>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</si>
  <si>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</si>
  <si>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</si>
  <si>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</si>
  <si>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</si>
  <si>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</si>
  <si>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</si>
  <si>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</si>
  <si>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</si>
  <si>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</si>
  <si>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</si>
  <si>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</si>
  <si>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</si>
  <si>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</si>
  <si>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</si>
  <si>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</si>
  <si>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</si>
  <si>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</si>
  <si>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</si>
  <si>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</si>
  <si>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</si>
  <si>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</si>
  <si>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</si>
  <si>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</si>
  <si>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</si>
  <si>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</si>
  <si>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</si>
  <si>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</si>
  <si>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</si>
  <si>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</si>
  <si>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</si>
  <si>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</si>
  <si>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</si>
  <si>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</si>
  <si>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</si>
  <si>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</si>
  <si>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</si>
  <si>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</si>
  <si>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</si>
  <si>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</si>
  <si>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</si>
  <si>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</si>
  <si>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</si>
  <si>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</si>
  <si>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</si>
  <si>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</si>
  <si>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</si>
  <si>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</si>
  <si>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</si>
  <si>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</si>
  <si>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</si>
  <si>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</si>
  <si>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</si>
  <si>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</si>
  <si>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</si>
  <si>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</si>
  <si>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</si>
  <si>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</si>
  <si>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</si>
  <si>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</si>
  <si>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</si>
  <si>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</si>
  <si>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</si>
  <si>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</si>
  <si>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</si>
  <si>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</si>
  <si>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</si>
  <si>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</si>
  <si>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</si>
  <si>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</si>
  <si>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</si>
  <si>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</si>
  <si>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</si>
  <si>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</si>
  <si>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</si>
  <si>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</si>
  <si>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</si>
  <si>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</si>
  <si>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</si>
  <si>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</si>
  <si>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</si>
  <si>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</si>
  <si>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</si>
  <si>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</si>
  <si>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</si>
  <si>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</si>
  <si>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</si>
  <si>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</si>
  <si>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</si>
  <si>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</si>
  <si>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</si>
  <si>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</si>
  <si>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</si>
  <si>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</si>
  <si>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</si>
  <si>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</si>
  <si>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</si>
  <si>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</si>
  <si>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</si>
  <si>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</si>
  <si>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</si>
  <si>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</si>
  <si>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</si>
  <si>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</si>
  <si>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</si>
  <si>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</si>
  <si>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</si>
  <si>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</si>
  <si>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</si>
  <si>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</si>
  <si>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</si>
  <si>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</si>
  <si>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</si>
  <si>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</si>
  <si>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</si>
  <si>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</si>
  <si>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</si>
  <si>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</si>
  <si>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</si>
  <si>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</si>
  <si>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</si>
  <si>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</si>
  <si>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</si>
  <si>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</si>
  <si>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</si>
  <si>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</si>
  <si>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</si>
  <si>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</si>
  <si>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</si>
  <si>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</si>
  <si>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</si>
  <si>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</si>
  <si>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</si>
  <si>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</si>
  <si>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</si>
  <si>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</si>
  <si>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</si>
  <si>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</si>
  <si>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</si>
  <si>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</si>
  <si>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</si>
  <si>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</si>
  <si>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</si>
  <si>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</si>
  <si>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</si>
  <si>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</si>
  <si>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</si>
  <si>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</si>
  <si>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</si>
  <si>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</si>
  <si>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</si>
  <si>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</si>
  <si>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</si>
  <si>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</si>
  <si>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</si>
  <si>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</si>
  <si>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</si>
  <si>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</si>
  <si>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</si>
  <si>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</si>
  <si>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</si>
  <si>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</si>
  <si>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</si>
  <si>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</si>
  <si>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</si>
  <si>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</si>
  <si>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</si>
  <si>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</si>
  <si>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</si>
  <si>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</si>
  <si>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</si>
  <si>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</si>
  <si>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</si>
  <si>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</si>
  <si>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</si>
  <si>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</si>
  <si>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</si>
  <si>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</si>
  <si>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</si>
  <si>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</si>
  <si>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</si>
  <si>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</si>
  <si>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</si>
  <si>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</si>
  <si>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</si>
  <si>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</si>
  <si>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</si>
  <si>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</si>
  <si>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</si>
  <si>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</si>
  <si>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</si>
  <si>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</si>
  <si>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</si>
  <si>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</si>
  <si>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</si>
  <si>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</si>
  <si>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</si>
  <si>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</si>
  <si>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</si>
  <si>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</si>
  <si>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</si>
  <si>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</si>
  <si>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</si>
  <si>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</si>
  <si>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</si>
  <si>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</si>
  <si>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</si>
  <si>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</si>
  <si>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</si>
  <si>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</si>
  <si>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</si>
  <si>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</si>
  <si>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</si>
  <si>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</si>
  <si>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</si>
  <si>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</si>
  <si>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</si>
  <si>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</si>
  <si>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</si>
  <si>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</si>
  <si>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</si>
  <si>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</si>
  <si>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</si>
  <si>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</si>
  <si>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</si>
  <si>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</si>
  <si>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</si>
  <si>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</si>
  <si>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</si>
  <si>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</si>
  <si>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</si>
  <si>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</si>
  <si>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</si>
  <si>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</si>
  <si>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</si>
  <si>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</si>
  <si>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</si>
  <si>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</si>
  <si>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</si>
  <si>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</si>
  <si>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</si>
  <si>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</si>
  <si>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</si>
  <si>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</si>
  <si>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</si>
  <si>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</si>
  <si>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</si>
  <si>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</si>
  <si>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</si>
  <si>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</si>
  <si>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</si>
  <si>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</si>
  <si>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</si>
  <si>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</si>
  <si>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</si>
  <si>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</si>
  <si>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</si>
  <si>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</si>
  <si>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</si>
  <si>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</si>
  <si>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</si>
  <si>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</si>
  <si>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</si>
  <si>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</si>
  <si>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</si>
  <si>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</si>
  <si>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</si>
  <si>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</si>
  <si>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</si>
  <si>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</si>
  <si>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</si>
  <si>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</si>
  <si>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</si>
  <si>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</si>
  <si>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</si>
  <si>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</si>
  <si>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</si>
  <si>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</si>
  <si>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</si>
  <si>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</si>
  <si>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</si>
  <si>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</si>
  <si>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</si>
  <si>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</si>
  <si>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</si>
  <si>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</si>
  <si>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</si>
  <si>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</si>
  <si>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</si>
  <si>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</si>
  <si>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</si>
  <si>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</si>
  <si>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</si>
  <si>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</si>
  <si>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</si>
  <si>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</si>
  <si>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</si>
  <si>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</si>
  <si>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</si>
  <si>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</si>
  <si>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</si>
  <si>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</si>
  <si>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</si>
  <si>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</si>
  <si>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</si>
  <si>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</si>
  <si>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</si>
  <si>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</si>
  <si>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</si>
  <si>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</si>
  <si>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</si>
  <si>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</si>
  <si>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</si>
  <si>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</si>
  <si>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</si>
  <si>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</si>
  <si>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</si>
  <si>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</si>
  <si>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</si>
  <si>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</si>
  <si>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</si>
  <si>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</si>
  <si>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</si>
  <si>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</si>
  <si>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</si>
  <si>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</si>
  <si>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</si>
  <si>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</si>
  <si>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</si>
  <si>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</si>
  <si>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</si>
  <si>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</si>
  <si>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</si>
  <si>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</si>
  <si>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</si>
  <si>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</si>
  <si>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</si>
  <si>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</si>
  <si>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</si>
  <si>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</si>
  <si>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</si>
  <si>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</si>
  <si>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</si>
  <si>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</si>
  <si>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</si>
  <si>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</si>
  <si>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</si>
  <si>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</si>
  <si>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</si>
  <si>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</si>
  <si>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</si>
  <si>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</si>
  <si>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</si>
  <si>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</si>
  <si>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</si>
  <si>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</si>
  <si>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</si>
  <si>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</si>
  <si>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</si>
  <si>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</si>
  <si>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</si>
  <si>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</si>
  <si>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</si>
  <si>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</si>
  <si>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</si>
  <si>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</si>
  <si>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</si>
  <si>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</si>
  <si>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</si>
  <si>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</si>
  <si>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</si>
  <si>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</si>
  <si>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</si>
  <si>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</si>
  <si>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</si>
  <si>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</si>
  <si>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</si>
  <si>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</si>
  <si>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</si>
  <si>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</si>
  <si>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</si>
  <si>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</si>
  <si>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</si>
  <si>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</si>
  <si>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</si>
  <si>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</si>
  <si>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</si>
  <si>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</si>
  <si>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</si>
  <si>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</si>
  <si>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</si>
  <si>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</si>
  <si>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</si>
  <si>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</si>
  <si>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</si>
  <si>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</si>
  <si>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</si>
  <si>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</si>
  <si>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</si>
  <si>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</si>
  <si>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</si>
  <si>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</si>
  <si>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</si>
  <si>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</si>
  <si>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</si>
  <si>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</si>
  <si>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</si>
  <si>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</si>
  <si>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</si>
  <si>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</si>
  <si>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</si>
  <si>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</si>
  <si>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</si>
  <si>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</si>
  <si>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</si>
  <si>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</si>
  <si>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</si>
  <si>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</si>
  <si>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</si>
  <si>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</si>
  <si>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</si>
  <si>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</si>
  <si>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</si>
  <si>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</si>
  <si>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</si>
  <si>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</si>
  <si>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</si>
  <si>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</si>
  <si>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</si>
  <si>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</si>
  <si>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</si>
  <si>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</si>
  <si>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</si>
  <si>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</si>
  <si>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</si>
  <si>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</si>
  <si>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</si>
  <si>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</si>
  <si>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</si>
  <si>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</si>
  <si>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</si>
  <si>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</si>
  <si>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</si>
  <si>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</si>
  <si>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</si>
  <si>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</si>
  <si>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</si>
  <si>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</si>
  <si>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</si>
  <si>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</si>
  <si>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</si>
  <si>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</si>
  <si>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</si>
  <si>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</si>
  <si>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</si>
  <si>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</si>
  <si>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</si>
  <si>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</si>
  <si>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</si>
  <si>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</si>
  <si>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</si>
  <si>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</si>
  <si>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</si>
  <si>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</si>
  <si>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</si>
  <si>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</si>
  <si>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</si>
  <si>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</si>
  <si>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</si>
  <si>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</si>
  <si>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</si>
  <si>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</si>
  <si>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</si>
  <si>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</si>
  <si>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</si>
  <si>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</si>
  <si>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</si>
  <si>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</si>
  <si>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</si>
  <si>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</si>
  <si>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</si>
  <si>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</si>
  <si>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</si>
  <si>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</si>
  <si>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</si>
  <si>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</si>
  <si>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</si>
  <si>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</si>
  <si>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</si>
  <si>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</si>
  <si>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</si>
  <si>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</si>
  <si>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</si>
  <si>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</si>
  <si>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</si>
  <si>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</si>
  <si>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</si>
  <si>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</si>
  <si>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</si>
  <si>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</si>
  <si>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</si>
  <si>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</si>
  <si>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</si>
  <si>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</si>
  <si>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</si>
  <si>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</si>
  <si>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</si>
  <si>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</si>
  <si>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</si>
  <si>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</si>
  <si>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</si>
  <si>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</si>
  <si>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</si>
  <si>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</si>
  <si>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</si>
  <si>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</si>
  <si>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</si>
  <si>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</si>
  <si>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</si>
  <si>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</si>
  <si>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</si>
  <si>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</si>
  <si>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</si>
  <si>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</si>
  <si>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</si>
  <si>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</si>
  <si>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</si>
  <si>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</si>
  <si>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</si>
  <si>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</si>
  <si>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</si>
  <si>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</si>
  <si>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</si>
  <si>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</si>
  <si>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</si>
  <si>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</si>
  <si>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</si>
  <si>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</si>
  <si>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</si>
  <si>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</si>
  <si>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</si>
  <si>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</si>
  <si>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</si>
  <si>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</si>
  <si>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</si>
  <si>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</si>
  <si>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</si>
  <si>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</si>
  <si>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</si>
  <si>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</si>
  <si>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</si>
  <si>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</si>
  <si>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</si>
  <si>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</si>
  <si>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</si>
  <si>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</si>
  <si>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</si>
  <si>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</si>
  <si>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</si>
  <si>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</si>
  <si>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</si>
  <si>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</si>
  <si>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</si>
  <si>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</si>
  <si>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</si>
  <si>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</si>
  <si>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</si>
  <si>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</si>
  <si>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</si>
  <si>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</si>
  <si>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</si>
  <si>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</si>
  <si>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</si>
  <si>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</si>
  <si>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</si>
  <si>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</si>
  <si>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</si>
  <si>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</si>
  <si>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</si>
  <si>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</si>
  <si>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</si>
  <si>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</si>
  <si>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</si>
  <si>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</si>
  <si>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</si>
  <si>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</si>
  <si>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</si>
  <si>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</si>
  <si>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</si>
  <si>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</si>
  <si>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</si>
  <si>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</si>
  <si>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</si>
  <si>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</si>
  <si>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</si>
  <si>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</si>
  <si>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</si>
  <si>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</si>
  <si>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</si>
  <si>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</si>
  <si>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</si>
  <si>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</si>
  <si>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</si>
  <si>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</si>
  <si>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</si>
  <si>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</si>
  <si>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</si>
  <si>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</si>
  <si>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</si>
  <si>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</si>
  <si>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</si>
  <si>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</si>
  <si>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</si>
  <si>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</si>
  <si>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</si>
  <si>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</si>
  <si>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</si>
  <si>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</si>
  <si>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</si>
  <si>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</si>
  <si>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</si>
  <si>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</si>
  <si>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</si>
  <si>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</si>
  <si>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</si>
  <si>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</si>
  <si>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</si>
  <si>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</si>
  <si>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</si>
  <si>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</si>
  <si>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</si>
  <si>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</si>
  <si>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</si>
  <si>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</si>
  <si>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</si>
  <si>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</si>
  <si>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</si>
  <si>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</si>
  <si>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</si>
  <si>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</si>
  <si>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</si>
  <si>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</si>
  <si>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</si>
  <si>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</si>
  <si>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</si>
  <si>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</si>
  <si>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</si>
  <si>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</si>
  <si>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</si>
  <si>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</si>
  <si>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</si>
  <si>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</si>
  <si>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</si>
  <si>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</si>
  <si>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</si>
  <si>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</si>
  <si>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</si>
  <si>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</si>
  <si>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</si>
  <si>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</si>
  <si>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</si>
  <si>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</si>
  <si>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</si>
  <si>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</si>
  <si>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</si>
  <si>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</si>
  <si>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</si>
  <si>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</si>
  <si>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</si>
  <si>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</si>
  <si>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</si>
  <si>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</si>
  <si>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</si>
  <si>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</si>
  <si>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</si>
  <si>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</si>
  <si>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</si>
  <si>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</si>
  <si>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</si>
  <si>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</si>
  <si>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</si>
  <si>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</si>
  <si>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</si>
  <si>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</si>
  <si>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</si>
  <si>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</si>
  <si>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</si>
  <si>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</si>
  <si>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</si>
  <si>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</si>
  <si>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</si>
  <si>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</si>
  <si>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</si>
  <si>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</si>
  <si>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</si>
  <si>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</si>
  <si>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</si>
  <si>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</si>
  <si>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</si>
  <si>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</si>
  <si>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</si>
  <si>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</si>
  <si>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</si>
  <si>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</si>
  <si>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</si>
  <si>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</si>
  <si>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</si>
  <si>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</si>
  <si>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</si>
  <si>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</si>
  <si>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</si>
  <si>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</si>
  <si>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</si>
  <si>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</si>
  <si>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</si>
  <si>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</si>
  <si>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</si>
  <si>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</si>
  <si>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</si>
  <si>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</si>
  <si>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</si>
  <si>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</si>
  <si>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</si>
  <si>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</si>
  <si>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</si>
  <si>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</si>
  <si>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</si>
  <si>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</si>
  <si>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</si>
  <si>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</si>
  <si>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</si>
  <si>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</si>
  <si>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</si>
  <si>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</si>
  <si>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</si>
  <si>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</si>
  <si>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</si>
  <si>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</si>
  <si>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</si>
  <si>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</si>
  <si>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</si>
  <si>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</si>
  <si>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</si>
  <si>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</si>
  <si>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</si>
  <si>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</si>
  <si>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</si>
  <si>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</si>
  <si>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</si>
  <si>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</si>
  <si>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</si>
  <si>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</si>
  <si>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</si>
  <si>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</si>
  <si>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</si>
  <si>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</si>
  <si>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</si>
  <si>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</si>
  <si>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</si>
  <si>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</si>
  <si>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</si>
  <si>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</si>
  <si>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</si>
  <si>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</si>
  <si>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</si>
  <si>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</si>
  <si>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</si>
  <si>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</si>
  <si>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</si>
  <si>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</si>
  <si>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</si>
  <si>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</si>
  <si>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</si>
  <si>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</si>
  <si>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</si>
  <si>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</si>
  <si>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</si>
  <si>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</si>
  <si>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</si>
  <si>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</si>
  <si>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</si>
  <si>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</si>
  <si>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</si>
  <si>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</si>
  <si>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</si>
  <si>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</si>
  <si>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</si>
  <si>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</si>
  <si>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</si>
  <si>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</si>
  <si>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</si>
  <si>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</si>
  <si>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</si>
  <si>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</si>
  <si>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</si>
  <si>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</si>
  <si>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</si>
  <si>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</si>
  <si>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</si>
  <si>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</si>
  <si>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</si>
  <si>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</si>
  <si>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</si>
  <si>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</si>
  <si>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</si>
  <si>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</si>
  <si>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</si>
  <si>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</si>
  <si>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</si>
  <si>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</si>
  <si>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</si>
  <si>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</si>
  <si>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</si>
  <si>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</si>
  <si>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</si>
  <si>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</si>
  <si>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</si>
  <si>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</si>
  <si>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</si>
  <si>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</si>
  <si>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</si>
  <si>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</si>
  <si>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</si>
  <si>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</si>
  <si>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</si>
  <si>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</si>
  <si>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</si>
  <si>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</si>
  <si>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</si>
  <si>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</si>
  <si>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</si>
  <si>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</si>
  <si>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</si>
  <si>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</si>
  <si>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</si>
  <si>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</si>
  <si>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</si>
  <si>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</si>
  <si>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</si>
  <si>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</si>
  <si>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</si>
  <si>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</si>
  <si>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</si>
  <si>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</si>
  <si>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</si>
  <si>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</si>
  <si>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</si>
  <si>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</si>
  <si>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</si>
  <si>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</si>
  <si>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</si>
  <si>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</si>
  <si>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</si>
  <si>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</si>
  <si>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</si>
  <si>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</si>
  <si>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</si>
  <si>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</si>
  <si>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</si>
  <si>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</si>
  <si>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</si>
  <si>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</si>
  <si>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</si>
  <si>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</si>
  <si>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</si>
  <si>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</si>
  <si>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</si>
  <si>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</si>
  <si>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</si>
  <si>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</si>
  <si>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</si>
  <si>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</si>
  <si>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</si>
  <si>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</si>
  <si>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</si>
  <si>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</si>
  <si>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</si>
  <si>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</si>
  <si>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</si>
  <si>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</si>
  <si>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</si>
  <si>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</si>
  <si>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</si>
  <si>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</si>
  <si>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</si>
  <si>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</si>
  <si>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</si>
  <si>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</si>
  <si>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</si>
  <si>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</si>
  <si>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</si>
  <si>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</si>
  <si>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</si>
  <si>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</si>
  <si>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</si>
  <si>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</si>
  <si>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</si>
  <si>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</si>
  <si>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</si>
  <si>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</si>
  <si>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</si>
  <si>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</si>
  <si>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</si>
  <si>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</si>
  <si>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</si>
  <si>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</si>
  <si>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</si>
  <si>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</si>
  <si>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</si>
  <si>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</si>
  <si>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</si>
  <si>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</si>
  <si>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</si>
  <si>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</si>
  <si>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</si>
  <si>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</si>
  <si>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</si>
  <si>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</si>
  <si>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</si>
  <si>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</si>
  <si>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</si>
  <si>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</si>
  <si>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</si>
  <si>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</si>
  <si>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</si>
  <si>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</si>
  <si>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</si>
  <si>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</si>
  <si>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</si>
  <si>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</si>
  <si>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</si>
  <si>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</si>
  <si>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</si>
  <si>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</si>
  <si>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</si>
  <si>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</si>
  <si>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</si>
  <si>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</si>
  <si>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</si>
  <si>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</si>
  <si>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</si>
  <si>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</si>
  <si>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</si>
  <si>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</si>
  <si>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</si>
  <si>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</si>
  <si>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</si>
  <si>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</si>
  <si>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</si>
  <si>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</si>
  <si>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</si>
  <si>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</si>
  <si>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</si>
  <si>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</si>
  <si>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</si>
  <si>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</si>
  <si>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</si>
  <si>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</si>
  <si>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</si>
  <si>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</si>
  <si>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</si>
  <si>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</si>
  <si>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</si>
  <si>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</si>
  <si>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</si>
  <si>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</si>
  <si>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</si>
  <si>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</si>
  <si>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</si>
  <si>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</si>
  <si>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</si>
  <si>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</si>
  <si>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</si>
  <si>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</si>
  <si>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</si>
  <si>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</si>
  <si>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</si>
  <si>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</si>
  <si>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</si>
  <si>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</si>
  <si>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</si>
  <si>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</si>
  <si>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</si>
  <si>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</si>
  <si>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</si>
  <si>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</si>
  <si>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</si>
  <si>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</si>
  <si>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</si>
  <si>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</si>
  <si>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</si>
  <si>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</si>
  <si>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</si>
  <si>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</si>
  <si>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</si>
  <si>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</si>
  <si>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</si>
  <si>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</si>
  <si>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</si>
  <si>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</si>
  <si>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</si>
  <si>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</si>
  <si>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</si>
  <si>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</si>
  <si>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</si>
  <si>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</si>
  <si>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</si>
  <si>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</si>
  <si>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</si>
  <si>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</si>
  <si>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</si>
  <si>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</si>
  <si>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</si>
  <si>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</si>
  <si>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</si>
  <si>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</si>
  <si>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</si>
  <si>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</si>
  <si>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</si>
  <si>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</si>
  <si>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</si>
  <si>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</si>
  <si>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</si>
  <si>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</si>
  <si>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</si>
  <si>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</si>
  <si>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</si>
  <si>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</si>
  <si>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</si>
  <si>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</si>
  <si>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</si>
  <si>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</si>
  <si>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</si>
  <si>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</si>
  <si>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</si>
  <si>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</si>
  <si>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</si>
  <si>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</si>
  <si>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</si>
  <si>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</si>
  <si>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</si>
  <si>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</si>
  <si>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</si>
  <si>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</si>
  <si>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</si>
  <si>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</si>
  <si>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</si>
  <si>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</si>
  <si>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</si>
  <si>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</si>
  <si>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</si>
  <si>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</si>
  <si>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</si>
  <si>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</si>
  <si>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</si>
  <si>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</si>
  <si>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</si>
  <si>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</si>
  <si>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</si>
  <si>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</si>
  <si>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</si>
  <si>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</si>
  <si>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</si>
  <si>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</si>
  <si>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</si>
  <si>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</si>
  <si>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</si>
  <si>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</si>
  <si>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</si>
  <si>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</si>
  <si>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</si>
  <si>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</si>
  <si>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</si>
  <si>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</si>
  <si>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</si>
  <si>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</si>
  <si>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</si>
  <si>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</si>
  <si>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</si>
  <si>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</si>
  <si>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</si>
  <si>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</si>
  <si>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</si>
  <si>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</si>
  <si>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</si>
  <si>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</si>
  <si>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</si>
  <si>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</si>
  <si>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</si>
  <si>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</si>
  <si>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</si>
  <si>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</si>
  <si>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</si>
  <si>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</si>
  <si>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</si>
  <si>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</si>
  <si>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</si>
  <si>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</si>
  <si>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</si>
  <si>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</si>
  <si>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</si>
  <si>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</si>
  <si>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</si>
  <si>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</si>
  <si>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</si>
  <si>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</si>
  <si>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</si>
  <si>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</si>
  <si>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</si>
  <si>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</si>
  <si>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</si>
  <si>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</si>
  <si>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</si>
  <si>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</si>
  <si>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</si>
  <si>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</si>
  <si>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</si>
  <si>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</si>
  <si>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</si>
  <si>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</si>
  <si>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</si>
  <si>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</si>
  <si>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</si>
  <si>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</si>
  <si>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</si>
  <si>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</si>
  <si>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</si>
  <si>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</si>
  <si>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</si>
  <si>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</si>
  <si>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</si>
  <si>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</si>
  <si>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</si>
  <si>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</si>
  <si>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</si>
  <si>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</si>
  <si>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</si>
  <si>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</si>
  <si>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</si>
  <si>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</si>
  <si>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</si>
  <si>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</si>
  <si>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</si>
  <si>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</si>
  <si>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</si>
  <si>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</si>
  <si>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</si>
  <si>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</si>
  <si>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</si>
  <si>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</si>
  <si>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</si>
  <si>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</si>
  <si>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</si>
  <si>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</si>
  <si>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</si>
  <si>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</si>
  <si>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</si>
  <si>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</si>
  <si>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</si>
  <si>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</si>
  <si>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</si>
  <si>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</si>
  <si>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</si>
  <si>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</si>
  <si>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</si>
  <si>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</si>
  <si>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</si>
  <si>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</si>
  <si>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</si>
  <si>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</si>
  <si>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</si>
  <si>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</si>
  <si>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</si>
  <si>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</si>
  <si>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</si>
  <si>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</si>
  <si>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</si>
  <si>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</si>
  <si>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</si>
  <si>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</si>
  <si>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</si>
  <si>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</si>
  <si>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</si>
  <si>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</si>
  <si>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</si>
  <si>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</si>
  <si>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</si>
  <si>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</si>
  <si>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</si>
  <si>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</si>
  <si>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</si>
  <si>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</si>
  <si>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</si>
  <si>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</si>
  <si>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</si>
  <si>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</si>
  <si>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</si>
  <si>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</si>
  <si>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</si>
  <si>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</si>
  <si>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</si>
  <si>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</si>
  <si>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</si>
  <si>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</si>
  <si>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</si>
  <si>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</si>
  <si>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</si>
  <si>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</si>
  <si>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</si>
  <si>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</si>
  <si>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</si>
  <si>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</si>
  <si>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</si>
  <si>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</si>
  <si>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</si>
  <si>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</si>
  <si>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</si>
  <si>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</si>
  <si>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</si>
  <si>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</si>
  <si>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</si>
  <si>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</si>
  <si>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</si>
  <si>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</si>
  <si>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</si>
  <si>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</si>
  <si>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</si>
  <si>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</si>
  <si>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</si>
  <si>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</si>
  <si>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</si>
  <si>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</si>
  <si>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</si>
  <si>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</si>
  <si>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</si>
  <si>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</si>
  <si>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</si>
  <si>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</si>
  <si>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</si>
  <si>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</si>
  <si>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</si>
  <si>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</si>
  <si>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</si>
  <si>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</si>
  <si>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</si>
  <si>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</si>
  <si>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</si>
  <si>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</si>
  <si>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</si>
  <si>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</si>
  <si>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</si>
  <si>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</si>
  <si>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</si>
  <si>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</si>
  <si>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</si>
  <si>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</si>
  <si>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</si>
  <si>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</si>
  <si>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</si>
  <si>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</si>
  <si>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</si>
  <si>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</si>
  <si>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</si>
  <si>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</si>
  <si>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</si>
  <si>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</si>
  <si>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</si>
  <si>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</si>
  <si>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</si>
  <si>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</si>
  <si>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</si>
  <si>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</si>
  <si>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</si>
  <si>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</si>
  <si>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</si>
  <si>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</si>
  <si>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</si>
  <si>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</si>
  <si>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</si>
  <si>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</si>
  <si>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</si>
  <si>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</si>
  <si>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</si>
  <si>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</si>
  <si>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</si>
  <si>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</si>
  <si>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</si>
  <si>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</si>
  <si>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</si>
  <si>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</si>
  <si>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</si>
  <si>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</si>
  <si>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</si>
  <si>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</si>
  <si>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</si>
  <si>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</si>
  <si>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</si>
  <si>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</si>
  <si>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</si>
  <si>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</si>
  <si>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</si>
  <si>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</si>
  <si>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</si>
  <si>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</si>
  <si>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</si>
  <si>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</si>
  <si>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</si>
  <si>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</si>
  <si>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</si>
  <si>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</si>
  <si>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</si>
  <si>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</si>
  <si>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</si>
  <si>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</si>
  <si>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</si>
  <si>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</si>
  <si>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</si>
  <si>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</si>
  <si>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</si>
  <si>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</si>
  <si>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</si>
  <si>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</si>
  <si>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</si>
  <si>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</si>
  <si>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</si>
  <si>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</si>
  <si>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</si>
  <si>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</si>
  <si>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</si>
  <si>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</si>
  <si>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</si>
  <si>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</si>
  <si>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</si>
  <si>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</si>
  <si>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</si>
  <si>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</si>
  <si>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</si>
  <si>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</si>
  <si>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</si>
  <si>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</si>
  <si>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</si>
  <si>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</si>
  <si>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</si>
  <si>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</si>
  <si>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</si>
  <si>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</si>
  <si>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</si>
  <si>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</si>
  <si>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</si>
  <si>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</si>
  <si>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</si>
  <si>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</si>
  <si>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</si>
  <si>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</si>
  <si>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</si>
  <si>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</si>
  <si>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</si>
  <si>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</si>
  <si>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</si>
  <si>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</si>
  <si>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</si>
  <si>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</si>
  <si>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</si>
  <si>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</si>
  <si>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</si>
  <si>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</si>
  <si>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</si>
  <si>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</si>
  <si>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</si>
  <si>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</si>
  <si>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</si>
  <si>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</si>
  <si>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</si>
  <si>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</si>
  <si>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</si>
  <si>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</si>
  <si>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</si>
  <si>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</si>
  <si>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</si>
  <si>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</si>
  <si>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</si>
  <si>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</si>
  <si>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</si>
  <si>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</si>
  <si>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</si>
  <si>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</si>
  <si>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</si>
  <si>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</si>
  <si>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</si>
  <si>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</si>
  <si>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</si>
  <si>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</si>
  <si>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</si>
  <si>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</si>
  <si>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</si>
  <si>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</si>
  <si>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</si>
  <si>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</si>
  <si>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</si>
  <si>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</si>
  <si>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</si>
  <si>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</si>
  <si>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</si>
  <si>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</si>
  <si>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</si>
  <si>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</si>
  <si>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</si>
  <si>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</si>
  <si>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</si>
  <si>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</si>
  <si>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</si>
  <si>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</si>
  <si>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</si>
  <si>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</si>
  <si>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</si>
  <si>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</si>
  <si>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</si>
  <si>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</si>
  <si>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</si>
  <si>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</si>
  <si>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</si>
  <si>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</si>
  <si>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</si>
  <si>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</si>
  <si>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</si>
  <si>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</si>
  <si>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</si>
  <si>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</si>
  <si>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</si>
  <si>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</si>
  <si>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</si>
  <si>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</si>
  <si>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</si>
  <si>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</si>
  <si>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</si>
  <si>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</si>
  <si>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</si>
  <si>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</si>
  <si>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</si>
  <si>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</si>
  <si>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</si>
  <si>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</si>
  <si>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</si>
  <si>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</si>
  <si>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</si>
  <si>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</si>
  <si>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</si>
  <si>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</si>
  <si>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</si>
  <si>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</si>
  <si>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</si>
  <si>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</si>
  <si>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</si>
  <si>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</si>
  <si>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</si>
  <si>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</si>
  <si>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</si>
  <si>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</si>
  <si>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</si>
  <si>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</si>
  <si>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</si>
  <si>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</si>
  <si>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</si>
  <si>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</si>
  <si>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</si>
  <si>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</si>
  <si>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</si>
  <si>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</si>
  <si>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</si>
  <si>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</si>
  <si>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</si>
  <si>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</si>
  <si>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</si>
  <si>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</si>
  <si>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</si>
  <si>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</si>
  <si>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</si>
  <si>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</si>
  <si>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</si>
  <si>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</si>
  <si>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</si>
  <si>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</si>
  <si>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</si>
  <si>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</si>
  <si>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</si>
  <si>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</si>
  <si>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</si>
  <si>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</si>
  <si>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</si>
  <si>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</si>
  <si>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</si>
  <si>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</si>
  <si>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</si>
  <si>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</si>
  <si>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</si>
  <si>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</si>
  <si>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</si>
  <si>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</si>
  <si>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</si>
  <si>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</si>
  <si>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</si>
  <si>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</si>
  <si>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</si>
  <si>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</si>
  <si>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</si>
  <si>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</si>
  <si>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</si>
  <si>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</si>
  <si>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</si>
  <si>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</si>
  <si>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</si>
  <si>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</si>
  <si>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</si>
  <si>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</si>
  <si>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</si>
  <si>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</si>
  <si>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</si>
  <si>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</si>
  <si>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</si>
  <si>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</si>
  <si>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</si>
  <si>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</si>
  <si>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</si>
  <si>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</si>
  <si>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</si>
  <si>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</si>
  <si>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</si>
  <si>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</si>
  <si>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</si>
  <si>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</si>
  <si>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</si>
  <si>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</si>
  <si>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</si>
  <si>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</si>
  <si>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</si>
  <si>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</si>
  <si>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</si>
  <si>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</si>
  <si>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</si>
  <si>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</si>
  <si>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</si>
  <si>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</si>
  <si>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</si>
  <si>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</si>
  <si>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</si>
  <si>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</si>
  <si>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</si>
  <si>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</si>
  <si>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</si>
  <si>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</si>
  <si>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</si>
  <si>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</si>
  <si>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</si>
  <si>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</si>
  <si>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</si>
  <si>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</si>
  <si>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</si>
  <si>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</si>
  <si>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</si>
  <si>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</si>
  <si>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</si>
  <si>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</si>
  <si>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</si>
  <si>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</si>
  <si>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</si>
  <si>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</si>
  <si>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</si>
  <si>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</si>
  <si>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</si>
  <si>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</si>
  <si>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</si>
  <si>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</si>
  <si>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</si>
  <si>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</si>
  <si>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</si>
  <si>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</si>
  <si>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</si>
  <si>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</si>
  <si>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</si>
  <si>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</si>
  <si>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</si>
  <si>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</si>
  <si>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</si>
  <si>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</si>
  <si>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</si>
  <si>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</si>
  <si>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</si>
  <si>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</si>
  <si>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</si>
  <si>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</si>
  <si>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</si>
  <si>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</si>
  <si>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</si>
  <si>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</si>
  <si>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</si>
  <si>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</si>
  <si>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</si>
  <si>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</si>
  <si>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</si>
  <si>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</si>
  <si>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</si>
  <si>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</si>
  <si>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</si>
  <si>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</si>
  <si>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</si>
  <si>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</si>
  <si>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</si>
  <si>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</si>
  <si>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</si>
  <si>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</si>
  <si>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</si>
  <si>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</si>
  <si>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</si>
  <si>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</si>
  <si>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</si>
  <si>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</si>
  <si>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</si>
  <si>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</si>
  <si>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</si>
  <si>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</si>
  <si>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</si>
  <si>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</si>
  <si>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</si>
  <si>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</si>
  <si>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</si>
  <si>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</si>
  <si>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</si>
  <si>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</si>
  <si>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</si>
  <si>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</si>
  <si>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</si>
  <si>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</si>
  <si>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</si>
  <si>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</si>
  <si>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</si>
  <si>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</si>
  <si>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</si>
  <si>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</si>
  <si>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</si>
  <si>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</si>
  <si>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</si>
  <si>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</si>
  <si>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</si>
  <si>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</si>
  <si>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</si>
  <si>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</si>
  <si>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</si>
  <si>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</si>
  <si>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</si>
  <si>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</si>
  <si>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</si>
  <si>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</si>
  <si>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</si>
  <si>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</si>
  <si>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</si>
  <si>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</si>
  <si>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</si>
  <si>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</si>
  <si>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</si>
  <si>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</si>
  <si>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</si>
  <si>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</si>
  <si>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</si>
  <si>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</si>
  <si>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</si>
  <si>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</si>
  <si>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</si>
  <si>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</si>
  <si>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</si>
  <si>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</si>
  <si>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</si>
  <si>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</si>
  <si>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</si>
  <si>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</si>
  <si>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</si>
  <si>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</si>
  <si>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</si>
  <si>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</si>
  <si>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</si>
  <si>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</si>
  <si>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</si>
  <si>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</si>
  <si>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</si>
  <si>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</si>
  <si>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</si>
  <si>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</si>
  <si>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</si>
  <si>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</si>
  <si>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</si>
  <si>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</si>
  <si>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</si>
  <si>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</si>
  <si>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</si>
  <si>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</si>
  <si>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</si>
  <si>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</si>
  <si>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</si>
  <si>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</si>
  <si>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</si>
  <si>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</si>
  <si>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</si>
  <si>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</si>
  <si>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</si>
  <si>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</si>
  <si>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</si>
  <si>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</si>
  <si>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</si>
  <si>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</si>
  <si>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</si>
  <si>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</si>
  <si>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</si>
  <si>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</si>
  <si>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</si>
  <si>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</si>
  <si>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</si>
  <si>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</si>
  <si>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</si>
  <si>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</si>
  <si>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</si>
  <si>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</si>
  <si>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</si>
  <si>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</si>
  <si>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</si>
  <si>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</si>
  <si>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</si>
  <si>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</si>
  <si>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</si>
  <si>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</si>
  <si>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</si>
  <si>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</si>
  <si>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</si>
  <si>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</si>
  <si>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</si>
  <si>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</si>
  <si>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</si>
  <si>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</si>
  <si>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</si>
  <si>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</si>
  <si>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</si>
  <si>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</si>
  <si>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</si>
  <si>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</si>
  <si>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</si>
  <si>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</si>
  <si>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</si>
  <si>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</si>
  <si>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</si>
  <si>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</si>
  <si>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</si>
  <si>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</si>
  <si>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</si>
  <si>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</si>
  <si>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</si>
  <si>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</si>
  <si>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</si>
  <si>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</si>
  <si>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</si>
  <si>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</si>
  <si>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</si>
  <si>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</si>
  <si>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</si>
  <si>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</si>
  <si>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</si>
  <si>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</si>
  <si>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</si>
  <si>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</si>
  <si>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</si>
  <si>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</si>
  <si>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</si>
  <si>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</si>
  <si>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</si>
  <si>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</si>
  <si>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</si>
  <si>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</si>
  <si>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</si>
  <si>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</si>
  <si>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</si>
  <si>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</si>
  <si>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</si>
  <si>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</si>
  <si>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</si>
  <si>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</si>
  <si>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</si>
  <si>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</si>
  <si>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</si>
  <si>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</si>
  <si>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</si>
  <si>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</si>
  <si>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</si>
  <si>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</si>
  <si>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</si>
  <si>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</si>
  <si>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</si>
  <si>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</si>
  <si>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</si>
  <si>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</si>
  <si>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</si>
  <si>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</si>
  <si>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</si>
  <si>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</si>
  <si>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</si>
  <si>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</si>
  <si>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</si>
  <si>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</si>
  <si>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</si>
  <si>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</si>
  <si>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</si>
  <si>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</si>
  <si>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</si>
  <si>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</si>
  <si>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</si>
  <si>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</si>
  <si>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</si>
  <si>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</si>
  <si>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</si>
  <si>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</si>
  <si>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</si>
  <si>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</si>
  <si>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</si>
  <si>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</si>
  <si>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</si>
  <si>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</si>
  <si>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</si>
  <si>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</si>
  <si>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</si>
  <si>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</si>
  <si>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</si>
  <si>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</si>
  <si>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</si>
  <si>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</si>
  <si>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</si>
  <si>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</si>
  <si>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</si>
  <si>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</si>
  <si>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</si>
  <si>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</si>
  <si>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</si>
  <si>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</si>
  <si>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</si>
  <si>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</si>
  <si>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</si>
  <si>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</si>
  <si>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</si>
  <si>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</si>
  <si>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</si>
  <si>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</si>
  <si>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</si>
  <si>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</si>
  <si>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</si>
  <si>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</si>
  <si>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</si>
  <si>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</si>
  <si>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</si>
  <si>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</si>
  <si>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</si>
  <si>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</si>
  <si>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</si>
  <si>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</si>
  <si>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</si>
  <si>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</si>
  <si>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</si>
  <si>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</si>
  <si>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</si>
  <si>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</si>
  <si>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</si>
  <si>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</si>
  <si>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</si>
  <si>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</si>
  <si>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</si>
  <si>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</si>
  <si>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</si>
  <si>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</si>
  <si>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</si>
  <si>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</si>
  <si>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</si>
  <si>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</si>
  <si>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</si>
  <si>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</si>
  <si>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</si>
  <si>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</si>
  <si>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</si>
  <si>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</si>
  <si>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</si>
  <si>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</si>
  <si>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</si>
  <si>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</si>
  <si>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</si>
  <si>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</si>
  <si>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</si>
  <si>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</si>
  <si>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</si>
  <si>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</si>
  <si>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</si>
  <si>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</si>
  <si>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</si>
  <si>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</si>
  <si>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</si>
  <si>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</si>
  <si>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</si>
  <si>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</si>
  <si>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</si>
  <si>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</si>
  <si>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</si>
  <si>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</si>
  <si>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</si>
  <si>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</si>
  <si>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</si>
  <si>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</si>
  <si>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</si>
  <si>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</si>
  <si>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</si>
  <si>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</si>
  <si>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</si>
  <si>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</si>
  <si>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</si>
  <si>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</si>
  <si>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</si>
  <si>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</si>
  <si>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</si>
  <si>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</si>
  <si>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</si>
  <si>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</si>
  <si>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</si>
  <si>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</si>
  <si>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</si>
  <si>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</si>
  <si>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</si>
  <si>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</si>
  <si>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</si>
  <si>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</si>
  <si>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</si>
  <si>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</si>
  <si>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</si>
  <si>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</si>
  <si>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</si>
  <si>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</si>
  <si>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</si>
  <si>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</si>
  <si>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</si>
  <si>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</si>
  <si>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</si>
  <si>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</si>
  <si>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</si>
  <si>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</si>
  <si>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</si>
  <si>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</si>
  <si>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</si>
  <si>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</si>
  <si>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</si>
  <si>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</si>
  <si>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</si>
  <si>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</si>
  <si>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</si>
  <si>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</si>
  <si>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</si>
  <si>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</si>
  <si>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</si>
  <si>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</si>
  <si>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</si>
  <si>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</si>
  <si>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</si>
  <si>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</si>
  <si>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</si>
  <si>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</si>
  <si>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</si>
  <si>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</si>
  <si>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</si>
  <si>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</si>
  <si>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</si>
  <si>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</si>
  <si>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</si>
  <si>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</si>
  <si>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</si>
  <si>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</si>
  <si>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</si>
  <si>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</si>
  <si>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</si>
  <si>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</si>
  <si>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</si>
  <si>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</si>
  <si>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</si>
  <si>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</si>
  <si>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</si>
  <si>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</si>
  <si>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</si>
  <si>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</si>
  <si>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</si>
  <si>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</si>
  <si>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</si>
  <si>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</si>
  <si>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</si>
  <si>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</si>
  <si>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</si>
  <si>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</si>
  <si>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</si>
  <si>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</si>
  <si>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</si>
  <si>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</si>
  <si>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</si>
  <si>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</si>
  <si>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</si>
  <si>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</si>
  <si>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</si>
  <si>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</si>
  <si>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</si>
  <si>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</si>
  <si>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</si>
  <si>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</si>
  <si>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</si>
  <si>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</si>
  <si>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</si>
  <si>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</si>
  <si>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</si>
  <si>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</si>
  <si>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</si>
  <si>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</si>
  <si>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</si>
  <si>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</si>
  <si>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</si>
  <si>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</si>
  <si>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</si>
  <si>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</si>
  <si>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</si>
  <si>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</si>
  <si>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</si>
  <si>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</si>
  <si>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</si>
  <si>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</si>
  <si>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</si>
  <si>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</si>
  <si>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</si>
  <si>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</si>
  <si>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</si>
  <si>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</si>
  <si>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</si>
  <si>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</si>
  <si>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</si>
  <si>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</si>
  <si>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</si>
  <si>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</si>
  <si>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</si>
  <si>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</si>
  <si>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</si>
  <si>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</si>
  <si>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</si>
  <si>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</si>
  <si>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</si>
  <si>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</si>
  <si>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</si>
  <si>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</si>
  <si>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</si>
  <si>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</si>
  <si>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</si>
  <si>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</si>
  <si>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</si>
  <si>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</si>
  <si>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</si>
  <si>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</si>
  <si>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</si>
  <si>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</si>
  <si>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</si>
  <si>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</si>
  <si>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</si>
  <si>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</si>
  <si>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</si>
  <si>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</si>
  <si>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</si>
  <si>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</si>
  <si>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</si>
  <si>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</si>
  <si>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</si>
  <si>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</si>
  <si>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</si>
  <si>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</si>
  <si>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</si>
  <si>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</si>
  <si>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</si>
  <si>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</si>
  <si>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</si>
  <si>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</si>
  <si>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</si>
  <si>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</si>
  <si>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</si>
  <si>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</si>
  <si>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</si>
  <si>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</si>
  <si>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</si>
  <si>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</si>
  <si>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</si>
  <si>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</si>
  <si>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</si>
  <si>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</si>
  <si>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</si>
  <si>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</si>
  <si>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</si>
  <si>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</si>
  <si>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</si>
  <si>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</si>
  <si>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</si>
  <si>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</si>
  <si>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</si>
  <si>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</si>
  <si>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</si>
  <si>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</si>
  <si>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</si>
  <si>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</si>
  <si>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</si>
  <si>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</si>
  <si>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</si>
  <si>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</si>
  <si>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</si>
  <si>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</si>
  <si>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</si>
  <si>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</si>
  <si>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</si>
  <si>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</si>
  <si>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</si>
  <si>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</si>
  <si>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</si>
  <si>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</si>
  <si>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</si>
  <si>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</si>
  <si>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</si>
  <si>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</si>
  <si>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</si>
  <si>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</si>
  <si>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</si>
  <si>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</si>
  <si>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</si>
  <si>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</si>
  <si>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</si>
  <si>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</si>
  <si>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</si>
  <si>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</si>
  <si>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</si>
  <si>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</si>
  <si>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</si>
  <si>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</si>
  <si>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</si>
  <si>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</si>
  <si>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</si>
  <si>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</si>
  <si>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</si>
  <si>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</si>
  <si>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</si>
  <si>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</si>
  <si>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</si>
  <si>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</si>
  <si>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</si>
  <si>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</si>
  <si>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</si>
  <si>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</si>
  <si>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</si>
  <si>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</si>
  <si>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</si>
  <si>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</si>
  <si>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</si>
  <si>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</si>
  <si>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</si>
  <si>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</si>
  <si>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</si>
  <si>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</si>
  <si>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</si>
  <si>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</si>
  <si>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</si>
  <si>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</si>
  <si>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</si>
  <si>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</si>
  <si>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</si>
  <si>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</si>
  <si>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</si>
  <si>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</si>
  <si>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</si>
  <si>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</si>
  <si>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</si>
  <si>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</si>
  <si>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</si>
  <si>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</si>
  <si>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</si>
  <si>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</si>
  <si>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</si>
  <si>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</si>
  <si>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</si>
  <si>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</si>
  <si>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</si>
  <si>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</si>
  <si>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</si>
  <si>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</si>
  <si>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</si>
  <si>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</si>
  <si>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</si>
  <si>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</si>
  <si>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</si>
  <si>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</si>
  <si>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</si>
  <si>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</si>
  <si>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</si>
  <si>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</si>
  <si>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</si>
  <si>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</si>
  <si>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</si>
  <si>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</si>
  <si>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</si>
  <si>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</si>
  <si>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</si>
  <si>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</si>
  <si>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</si>
  <si>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</si>
  <si>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</si>
  <si>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</si>
  <si>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</si>
  <si>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</si>
  <si>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</si>
  <si>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</si>
  <si>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</si>
  <si>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</si>
  <si>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</si>
  <si>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</si>
  <si>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</si>
  <si>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</si>
  <si>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</si>
  <si>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</si>
  <si>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</si>
  <si>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</si>
  <si>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</si>
  <si>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</si>
  <si>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</si>
  <si>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</si>
  <si>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</si>
  <si>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</si>
  <si>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</si>
  <si>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</si>
  <si>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</si>
  <si>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</si>
  <si>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</si>
  <si>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</si>
  <si>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</si>
  <si>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</si>
  <si>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</si>
  <si>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</si>
  <si>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</si>
  <si>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</si>
  <si>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</si>
  <si>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</si>
  <si>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</si>
  <si>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</si>
  <si>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</si>
  <si>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</si>
  <si>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</si>
  <si>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</si>
  <si>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</si>
  <si>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</si>
  <si>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</si>
  <si>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</si>
  <si>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</si>
  <si>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</si>
  <si>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</si>
  <si>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</si>
  <si>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</si>
  <si>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</si>
  <si>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</si>
  <si>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</si>
  <si>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</si>
  <si>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</si>
  <si>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</si>
  <si>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</si>
  <si>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</si>
  <si>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</si>
  <si>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</si>
  <si>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</si>
  <si>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</si>
  <si>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</si>
  <si>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</si>
  <si>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</si>
  <si>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</si>
  <si>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</si>
  <si>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</si>
  <si>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</si>
  <si>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</si>
  <si>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</si>
  <si>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</si>
  <si>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</si>
  <si>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</si>
  <si>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</si>
  <si>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</si>
  <si>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</si>
  <si>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</si>
  <si>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</si>
  <si>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</si>
  <si>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</si>
  <si>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</si>
  <si>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</si>
  <si>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</si>
  <si>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</si>
  <si>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</si>
  <si>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</si>
  <si>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</si>
  <si>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</si>
  <si>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</si>
  <si>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</si>
  <si>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</si>
  <si>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</si>
  <si>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</si>
  <si>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</si>
  <si>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</si>
  <si>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</si>
  <si>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</si>
  <si>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</si>
  <si>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</si>
  <si>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</si>
  <si>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</si>
  <si>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</si>
  <si>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</si>
  <si>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</si>
  <si>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</si>
  <si>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</si>
  <si>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</si>
  <si>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</si>
  <si>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</si>
  <si>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</si>
  <si>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</si>
  <si>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</si>
  <si>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</si>
  <si>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</si>
  <si>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</si>
  <si>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</si>
  <si>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</si>
  <si>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</si>
  <si>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</si>
  <si>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</si>
  <si>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</si>
  <si>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</si>
  <si>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</si>
  <si>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</si>
  <si>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</si>
  <si>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</si>
  <si>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</si>
  <si>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</si>
  <si>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</si>
  <si>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</si>
  <si>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</si>
  <si>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</si>
  <si>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</si>
  <si>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</si>
  <si>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</si>
  <si>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</si>
  <si>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</si>
  <si>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</si>
  <si>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</si>
  <si>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</si>
  <si>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</si>
  <si>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</si>
  <si>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</si>
  <si>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</si>
  <si>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</si>
  <si>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</si>
  <si>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</si>
  <si>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</si>
  <si>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</si>
  <si>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</si>
  <si>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</si>
  <si>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</si>
  <si>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</si>
  <si>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</si>
  <si>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</si>
  <si>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</si>
  <si>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</si>
  <si>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</si>
  <si>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</si>
  <si>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</si>
  <si>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</si>
  <si>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</si>
  <si>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</si>
  <si>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</si>
  <si>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</si>
  <si>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</si>
  <si>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</si>
  <si>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</si>
  <si>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</si>
  <si>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</si>
  <si>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</si>
  <si>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</si>
  <si>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</si>
  <si>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</si>
  <si>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</si>
  <si>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</si>
  <si>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</si>
  <si>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</si>
  <si>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</si>
  <si>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</si>
  <si>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</si>
  <si>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</si>
  <si>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</si>
  <si>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</si>
  <si>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</si>
  <si>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</si>
  <si>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</si>
  <si>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</si>
  <si>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</si>
  <si>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</si>
  <si>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</si>
  <si>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</si>
  <si>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</si>
  <si>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</si>
  <si>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</si>
  <si>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</si>
  <si>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</si>
  <si>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</si>
  <si>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</si>
  <si>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</si>
  <si>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</si>
  <si>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</si>
  <si>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</si>
  <si>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</si>
  <si>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</si>
  <si>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</si>
  <si>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</si>
  <si>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</si>
  <si>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</si>
  <si>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</si>
  <si>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</si>
  <si>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</si>
  <si>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</si>
  <si>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</si>
  <si>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</si>
  <si>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</si>
  <si>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</si>
  <si>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</si>
  <si>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</si>
  <si>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</si>
  <si>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</si>
  <si>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</si>
  <si>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</si>
  <si>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</si>
  <si>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</si>
  <si>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</si>
  <si>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</si>
  <si>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</si>
  <si>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</si>
  <si>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</si>
  <si>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</si>
  <si>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</si>
  <si>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</si>
  <si>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</si>
  <si>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</si>
  <si>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</si>
  <si>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</si>
  <si>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</si>
  <si>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</si>
  <si>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</si>
  <si>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</si>
  <si>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</si>
  <si>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</si>
  <si>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</si>
  <si>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</si>
  <si>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</si>
  <si>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</si>
  <si>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</si>
  <si>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</si>
  <si>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</si>
  <si>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</si>
  <si>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</si>
  <si>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</si>
  <si>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</si>
  <si>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</si>
  <si>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</si>
  <si>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</si>
  <si>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</si>
  <si>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</si>
  <si>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</si>
  <si>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</si>
  <si>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</si>
  <si>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</si>
  <si>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</si>
  <si>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</si>
  <si>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</si>
  <si>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</si>
  <si>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</si>
  <si>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</si>
  <si>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</si>
  <si>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</si>
  <si>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</si>
  <si>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</si>
  <si>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</si>
  <si>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</si>
  <si>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</si>
  <si>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</si>
  <si>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</si>
  <si>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</si>
  <si>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</si>
  <si>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</si>
  <si>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</si>
  <si>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</si>
  <si>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</si>
  <si>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</si>
  <si>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</si>
  <si>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</si>
  <si>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</si>
  <si>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</si>
  <si>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</si>
  <si>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</si>
  <si>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</si>
  <si>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</si>
  <si>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</si>
  <si>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</si>
  <si>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</si>
  <si>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</si>
  <si>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</si>
  <si>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</si>
  <si>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</si>
  <si>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</si>
  <si>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</si>
  <si>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</si>
  <si>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</si>
  <si>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</si>
  <si>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</si>
  <si>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</si>
  <si>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</si>
  <si>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</si>
  <si>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</si>
  <si>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</si>
  <si>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</si>
  <si>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</si>
  <si>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</si>
  <si>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</si>
  <si>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</si>
  <si>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</si>
  <si>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</si>
  <si>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</si>
  <si>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</si>
  <si>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</si>
  <si>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</si>
  <si>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</si>
  <si>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</si>
  <si>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</si>
  <si>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</si>
  <si>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</si>
  <si>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</si>
  <si>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</si>
  <si>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</si>
  <si>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</si>
  <si>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</si>
  <si>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</si>
  <si>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</si>
  <si>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</si>
  <si>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</si>
  <si>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</si>
  <si>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</si>
  <si>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</si>
  <si>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</si>
  <si>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</si>
  <si>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</si>
  <si>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</si>
  <si>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</si>
  <si>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</si>
  <si>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</si>
  <si>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</si>
  <si>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</si>
  <si>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</si>
  <si>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</si>
  <si>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</si>
  <si>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</si>
  <si>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</si>
  <si>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</si>
  <si>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</si>
  <si>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</si>
  <si>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</si>
  <si>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</si>
  <si>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</si>
  <si>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</si>
  <si>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</si>
  <si>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</si>
  <si>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</si>
  <si>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</si>
  <si>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</si>
  <si>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</si>
  <si>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</si>
  <si>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</si>
  <si>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</si>
  <si>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</si>
  <si>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</si>
  <si>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</si>
  <si>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</si>
  <si>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</si>
  <si>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</si>
  <si>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</si>
  <si>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</si>
  <si>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</si>
  <si>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</si>
  <si>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</si>
  <si>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</si>
  <si>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</si>
  <si>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</si>
  <si>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</si>
  <si>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</si>
  <si>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</si>
  <si>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</si>
  <si>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</si>
  <si>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</si>
  <si>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</si>
  <si>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</si>
  <si>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</si>
  <si>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</si>
  <si>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</si>
  <si>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</si>
  <si>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</si>
  <si>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</si>
  <si>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</si>
  <si>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</si>
  <si>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</si>
  <si>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</si>
  <si>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</si>
  <si>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</si>
  <si>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</si>
  <si>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</si>
  <si>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</si>
  <si>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</si>
  <si>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</si>
  <si>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</si>
  <si>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</si>
  <si>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</si>
  <si>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</si>
  <si>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</si>
  <si>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</si>
  <si>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</si>
  <si>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</si>
  <si>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</si>
  <si>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</si>
  <si>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</si>
  <si>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</si>
  <si>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</si>
  <si>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</si>
  <si>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</si>
  <si>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</si>
  <si>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</si>
  <si>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</si>
  <si>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</si>
  <si>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</si>
  <si>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</si>
  <si>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</si>
  <si>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</si>
  <si>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</si>
  <si>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</si>
  <si>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</si>
  <si>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</si>
  <si>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</si>
  <si>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</si>
  <si>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</si>
  <si>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</si>
  <si>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</si>
  <si>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</si>
  <si>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</si>
  <si>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</si>
  <si>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</si>
  <si>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</si>
  <si>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</si>
  <si>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</si>
  <si>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</si>
  <si>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</si>
  <si>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</si>
  <si>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</si>
  <si>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</si>
  <si>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</si>
  <si>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</si>
  <si>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</si>
  <si>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</si>
  <si>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</si>
  <si>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</si>
  <si>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</si>
  <si>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</si>
  <si>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</si>
  <si>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</si>
  <si>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</si>
  <si>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</si>
  <si>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</si>
  <si>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</si>
  <si>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</si>
  <si>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</si>
  <si>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</si>
  <si>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</si>
  <si>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</si>
  <si>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</si>
  <si>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</si>
  <si>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</si>
  <si>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</si>
  <si>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</si>
  <si>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</si>
  <si>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</si>
  <si>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</si>
  <si>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</si>
  <si>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</si>
  <si>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</si>
  <si>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</si>
  <si>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</si>
  <si>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</si>
  <si>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</si>
  <si>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</si>
  <si>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</si>
  <si>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</si>
  <si>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</si>
  <si>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</si>
  <si>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</si>
  <si>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</si>
  <si>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</si>
  <si>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</si>
  <si>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</si>
  <si>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</si>
  <si>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</si>
  <si>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</si>
  <si>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</si>
  <si>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</si>
  <si>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</si>
  <si>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</si>
  <si>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</si>
  <si>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</si>
  <si>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</si>
  <si>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</si>
  <si>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</si>
  <si>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</si>
  <si>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</si>
  <si>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</si>
  <si>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</si>
  <si>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</si>
  <si>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</si>
  <si>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</si>
  <si>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</si>
  <si>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</si>
  <si>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</si>
  <si>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</si>
  <si>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</si>
  <si>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</si>
  <si>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</si>
  <si>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</si>
  <si>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</si>
  <si>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</si>
  <si>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</si>
  <si>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</si>
  <si>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</si>
  <si>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</si>
  <si>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</si>
  <si>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</si>
  <si>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</si>
  <si>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</si>
  <si>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</si>
  <si>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</si>
  <si>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</si>
  <si>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</si>
  <si>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</si>
  <si>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</si>
  <si>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</si>
  <si>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</si>
  <si>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</si>
  <si>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</si>
  <si>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</si>
  <si>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</si>
  <si>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</si>
  <si>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</si>
  <si>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</si>
  <si>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</si>
  <si>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</si>
  <si>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</si>
  <si>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</si>
  <si>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</si>
  <si>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</si>
  <si>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</si>
  <si>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</si>
  <si>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</si>
  <si>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</si>
  <si>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</si>
  <si>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</si>
  <si>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</si>
  <si>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</si>
  <si>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</si>
  <si>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</si>
  <si>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</si>
  <si>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</si>
  <si>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</si>
  <si>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</si>
  <si>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</si>
  <si>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</si>
  <si>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</si>
  <si>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</si>
  <si>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</si>
  <si>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</si>
  <si>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</si>
  <si>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</si>
  <si>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</si>
  <si>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</si>
  <si>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</si>
  <si>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</si>
  <si>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</si>
  <si>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</si>
  <si>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</si>
  <si>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</si>
  <si>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</si>
  <si>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</si>
  <si>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</si>
  <si>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</si>
  <si>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</si>
  <si>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</si>
  <si>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</si>
  <si>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</si>
  <si>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</si>
  <si>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</si>
  <si>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</si>
  <si>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</si>
  <si>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</si>
  <si>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</si>
  <si>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</si>
  <si>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</si>
  <si>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</si>
  <si>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</si>
  <si>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</si>
  <si>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</si>
  <si>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</si>
  <si>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</si>
  <si>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</si>
  <si>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</si>
  <si>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</si>
  <si>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</si>
  <si>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</si>
  <si>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</si>
  <si>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</si>
  <si>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</si>
  <si>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</si>
  <si>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</si>
  <si>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</si>
  <si>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</si>
  <si>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</si>
  <si>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</si>
  <si>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</si>
  <si>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</si>
  <si>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</si>
  <si>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</si>
  <si>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</si>
  <si>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</si>
  <si>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</si>
  <si>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</si>
  <si>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</si>
  <si>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</si>
  <si>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</si>
  <si>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</si>
  <si>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</si>
  <si>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</si>
  <si>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</si>
  <si>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</si>
  <si>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</si>
  <si>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</si>
  <si>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</si>
  <si>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</si>
  <si>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</si>
  <si>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</si>
  <si>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</si>
  <si>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</si>
  <si>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</si>
  <si>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</si>
  <si>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</si>
  <si>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</si>
  <si>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</si>
  <si>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</si>
  <si>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</si>
  <si>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</si>
  <si>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</si>
  <si>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</si>
  <si>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</si>
  <si>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</si>
  <si>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</si>
  <si>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</si>
  <si>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</si>
  <si>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</si>
  <si>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</si>
  <si>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</si>
  <si>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</si>
  <si>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</si>
  <si>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</si>
  <si>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</si>
  <si>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</si>
  <si>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</si>
  <si>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</si>
  <si>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</si>
  <si>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</si>
  <si>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</si>
  <si>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</si>
  <si>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</si>
  <si>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</si>
  <si>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</si>
  <si>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</si>
  <si>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</si>
  <si>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</si>
  <si>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</si>
  <si>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</si>
  <si>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</si>
  <si>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</si>
  <si>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</si>
  <si>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</si>
  <si>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</si>
  <si>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</si>
  <si>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</si>
  <si>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</si>
  <si>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</si>
  <si>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</si>
  <si>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</si>
  <si>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</si>
  <si>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</si>
  <si>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</si>
  <si>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</si>
  <si>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</si>
  <si>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</si>
  <si>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</si>
  <si>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</si>
  <si>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</si>
  <si>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</si>
  <si>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</si>
  <si>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</si>
  <si>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</si>
  <si>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</si>
  <si>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</si>
  <si>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</si>
  <si>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</si>
  <si>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</si>
  <si>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</si>
  <si>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</si>
  <si>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</si>
  <si>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</si>
  <si>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</si>
  <si>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</si>
  <si>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</si>
  <si>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</si>
  <si>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</si>
  <si>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</si>
  <si>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</si>
  <si>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</si>
  <si>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</si>
  <si>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</si>
  <si>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</si>
  <si>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</si>
  <si>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</si>
  <si>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</si>
  <si>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</si>
  <si>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</si>
  <si>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</si>
  <si>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</si>
  <si>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</si>
  <si>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</si>
  <si>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</si>
  <si>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</si>
  <si>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</si>
  <si>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</si>
  <si>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</si>
  <si>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</si>
  <si>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</si>
  <si>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</si>
  <si>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</si>
  <si>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</si>
  <si>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</si>
  <si>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</si>
  <si>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</si>
  <si>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</si>
  <si>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</si>
  <si>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</si>
  <si>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</si>
  <si>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</si>
  <si>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</si>
  <si>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</si>
  <si>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</si>
  <si>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</si>
  <si>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</si>
  <si>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</si>
  <si>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</si>
  <si>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</si>
  <si>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</si>
  <si>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</si>
  <si>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</si>
  <si>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</si>
  <si>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</si>
  <si>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</si>
  <si>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</si>
  <si>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</si>
  <si>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</si>
  <si>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</si>
  <si>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</si>
  <si>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</si>
  <si>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</si>
  <si>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</si>
  <si>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</si>
  <si>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</si>
  <si>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</si>
  <si>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</si>
  <si>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</si>
  <si>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</si>
  <si>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</si>
  <si>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</si>
  <si>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</si>
  <si>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</si>
  <si>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</si>
  <si>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</si>
  <si>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</si>
  <si>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</si>
  <si>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</si>
  <si>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</si>
  <si>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</si>
  <si>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</si>
  <si>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</si>
  <si>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</si>
  <si>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</si>
  <si>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</si>
  <si>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</si>
  <si>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</si>
  <si>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</si>
  <si>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</si>
  <si>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</si>
  <si>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</si>
  <si>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</si>
  <si>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</si>
  <si>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</si>
  <si>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</si>
  <si>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</si>
  <si>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</si>
  <si>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</si>
  <si>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</si>
  <si>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</si>
  <si>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</si>
  <si>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</si>
  <si>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</si>
  <si>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</si>
  <si>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</si>
  <si>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</si>
  <si>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</si>
  <si>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</si>
  <si>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</si>
  <si>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</si>
  <si>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</si>
  <si>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</si>
  <si>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</si>
  <si>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</si>
  <si>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</si>
  <si>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</si>
  <si>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</si>
  <si>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</si>
  <si>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</si>
  <si>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</si>
  <si>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</si>
  <si>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</si>
  <si>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</si>
  <si>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</si>
  <si>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</si>
  <si>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</si>
  <si>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</si>
  <si>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</si>
  <si>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</si>
  <si>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</si>
  <si>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</si>
  <si>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</si>
  <si>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</si>
  <si>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</si>
  <si>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</si>
  <si>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</si>
  <si>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</si>
  <si>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</si>
  <si>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</si>
  <si>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</si>
  <si>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</si>
  <si>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</si>
  <si>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</si>
  <si>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</si>
  <si>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</si>
  <si>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</si>
  <si>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</si>
  <si>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</si>
  <si>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</si>
  <si>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</si>
  <si>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</si>
  <si>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</si>
  <si>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</si>
  <si>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</si>
  <si>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</si>
  <si>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</si>
  <si>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</si>
  <si>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</si>
  <si>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</si>
  <si>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</si>
  <si>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</si>
  <si>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</si>
  <si>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</si>
  <si>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</si>
  <si>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</si>
  <si>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</si>
  <si>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</si>
  <si>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</si>
  <si>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</si>
  <si>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</si>
  <si>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</si>
  <si>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</si>
  <si>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</si>
  <si>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</si>
  <si>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</si>
  <si>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</si>
  <si>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</si>
  <si>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</si>
  <si>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</si>
  <si>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</si>
  <si>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</si>
  <si>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</si>
  <si>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</si>
  <si>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</si>
  <si>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</si>
  <si>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</si>
  <si>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</si>
  <si>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</si>
  <si>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</si>
  <si>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</si>
  <si>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</si>
  <si>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</si>
  <si>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</si>
  <si>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</si>
  <si>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</si>
  <si>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</si>
  <si>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</si>
  <si>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</si>
  <si>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</si>
  <si>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</si>
  <si>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</si>
  <si>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</si>
  <si>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</si>
  <si>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</si>
  <si>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</si>
  <si>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</si>
  <si>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</si>
  <si>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</si>
  <si>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</si>
  <si>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</si>
  <si>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</si>
  <si>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</si>
  <si>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</si>
  <si>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</si>
  <si>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</si>
  <si>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</si>
  <si>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</si>
  <si>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</si>
  <si>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</si>
  <si>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</si>
  <si>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</si>
  <si>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</si>
  <si>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</si>
  <si>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</si>
  <si>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</si>
  <si>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</si>
  <si>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</si>
  <si>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</si>
  <si>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</si>
  <si>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</si>
  <si>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</si>
  <si>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</si>
  <si>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</si>
  <si>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</si>
  <si>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</si>
  <si>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</si>
  <si>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</si>
  <si>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</si>
  <si>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</si>
  <si>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</si>
  <si>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</si>
  <si>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</si>
  <si>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</si>
  <si>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</si>
  <si>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</si>
  <si>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</si>
  <si>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</si>
  <si>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</si>
  <si>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</si>
  <si>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</si>
  <si>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</si>
  <si>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</si>
  <si>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</si>
  <si>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</si>
  <si>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</si>
  <si>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</si>
  <si>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</si>
  <si>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</si>
  <si>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</si>
  <si>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</si>
  <si>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</si>
  <si>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</si>
  <si>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</si>
  <si>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</si>
  <si>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</si>
  <si>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</si>
  <si>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</si>
  <si>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</si>
  <si>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</si>
  <si>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</si>
  <si>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</si>
  <si>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</si>
  <si>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</si>
  <si>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</si>
  <si>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</si>
  <si>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</si>
  <si>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</si>
  <si>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</si>
  <si>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</si>
  <si>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</si>
  <si>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</si>
  <si>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</si>
  <si>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</si>
  <si>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</si>
  <si>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</si>
  <si>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</si>
  <si>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</si>
  <si>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</si>
  <si>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</si>
  <si>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</si>
  <si>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</si>
  <si>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</si>
  <si>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</si>
  <si>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</si>
  <si>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</si>
  <si>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</si>
  <si>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</si>
  <si>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</si>
  <si>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</si>
  <si>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</si>
  <si>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</si>
  <si>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</si>
  <si>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</si>
  <si>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</si>
  <si>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</si>
  <si>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</si>
  <si>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</si>
  <si>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</si>
  <si>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</si>
  <si>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</si>
  <si>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</si>
  <si>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</si>
  <si>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</si>
  <si>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</si>
  <si>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</si>
  <si>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</si>
  <si>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</si>
  <si>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</si>
  <si>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</si>
  <si>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</si>
  <si>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</si>
  <si>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</si>
  <si>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</si>
  <si>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</si>
  <si>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</si>
  <si>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</si>
  <si>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</si>
  <si>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</si>
  <si>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</si>
  <si>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</si>
  <si>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</si>
  <si>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</si>
  <si>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</si>
  <si>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</si>
  <si>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</si>
  <si>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</si>
  <si>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</si>
  <si>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</si>
  <si>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</si>
  <si>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</si>
  <si>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</si>
  <si>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</si>
  <si>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</si>
  <si>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</si>
  <si>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</si>
  <si>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</si>
  <si>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</si>
  <si>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</si>
  <si>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</si>
  <si>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</si>
  <si>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</si>
  <si>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</si>
  <si>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</si>
  <si>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</si>
  <si>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</si>
  <si>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</si>
  <si>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</si>
  <si>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</si>
  <si>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</si>
  <si>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</si>
  <si>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</si>
  <si>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</si>
  <si>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</si>
  <si>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</si>
  <si>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</si>
  <si>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</si>
  <si>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</si>
  <si>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</si>
  <si>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</si>
  <si>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</si>
  <si>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</si>
  <si>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</si>
  <si>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</si>
  <si>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</si>
  <si>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</si>
  <si>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</si>
  <si>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</si>
  <si>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</si>
  <si>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</si>
  <si>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</si>
  <si>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</si>
  <si>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</si>
  <si>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</si>
  <si>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</si>
  <si>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</si>
  <si>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</si>
  <si>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</si>
  <si>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</si>
  <si>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</si>
  <si>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</si>
  <si>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</si>
  <si>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</si>
  <si>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</si>
  <si>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</si>
  <si>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</si>
  <si>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</si>
  <si>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</si>
  <si>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</si>
  <si>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</si>
  <si>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</si>
  <si>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</si>
  <si>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</si>
  <si>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</si>
  <si>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</si>
  <si>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</si>
  <si>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</si>
  <si>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</si>
  <si>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</si>
  <si>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</si>
  <si>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</si>
  <si>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</si>
  <si>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</si>
  <si>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</si>
  <si>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</si>
  <si>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</si>
  <si>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</si>
  <si>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</si>
  <si>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</si>
  <si>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</si>
  <si>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</si>
  <si>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</si>
  <si>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</si>
  <si>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</si>
  <si>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</si>
  <si>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</si>
  <si>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</si>
  <si>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</si>
  <si>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</si>
  <si>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</si>
  <si>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</si>
  <si>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</si>
  <si>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</si>
  <si>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</si>
  <si>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</si>
  <si>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</si>
  <si>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</si>
  <si>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</si>
  <si>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</si>
  <si>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</si>
  <si>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</si>
  <si>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</si>
  <si>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</si>
  <si>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</si>
  <si>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</si>
  <si>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</si>
  <si>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</si>
  <si>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</si>
  <si>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</si>
  <si>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</si>
  <si>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</si>
  <si>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</si>
  <si>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</si>
  <si>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</si>
  <si>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</si>
  <si>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</si>
  <si>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</si>
  <si>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</si>
  <si>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</si>
  <si>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</si>
  <si>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</si>
  <si>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</si>
  <si>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</si>
  <si>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</si>
  <si>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</si>
  <si>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</si>
  <si>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</si>
  <si>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</si>
  <si>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</si>
  <si>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</si>
  <si>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</si>
  <si>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</si>
  <si>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</si>
  <si>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</si>
  <si>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</si>
  <si>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</si>
  <si>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</si>
  <si>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</si>
  <si>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</si>
  <si>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</si>
  <si>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</si>
  <si>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</si>
  <si>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</si>
  <si>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</si>
  <si>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</si>
  <si>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</si>
  <si>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</si>
  <si>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</si>
  <si>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</si>
  <si>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</si>
  <si>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</si>
  <si>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</si>
  <si>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</si>
  <si>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</si>
  <si>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</si>
  <si>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</si>
  <si>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</si>
  <si>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</si>
  <si>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</si>
  <si>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</si>
  <si>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</si>
  <si>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</si>
  <si>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</si>
  <si>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</si>
  <si>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</si>
  <si>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</si>
  <si>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</si>
  <si>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</si>
  <si>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</si>
  <si>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</si>
  <si>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</si>
  <si>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</si>
  <si>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</si>
  <si>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</si>
  <si>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</si>
  <si>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</si>
  <si>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</si>
  <si>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</si>
  <si>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</si>
  <si>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</si>
  <si>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</si>
  <si>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</si>
  <si>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</si>
  <si>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</si>
  <si>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</si>
  <si>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</si>
  <si>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</si>
  <si>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</si>
  <si>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</si>
  <si>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</si>
  <si>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</si>
  <si>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</si>
  <si>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</si>
  <si>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</si>
  <si>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</si>
  <si>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</si>
  <si>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</si>
  <si>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</si>
  <si>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</si>
  <si>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</si>
  <si>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</si>
  <si>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</si>
  <si>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</si>
  <si>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</si>
  <si>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</si>
  <si>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</si>
  <si>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</si>
  <si>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</si>
  <si>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</si>
  <si>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</si>
  <si>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</si>
  <si>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</si>
  <si>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</si>
  <si>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</si>
  <si>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</si>
  <si>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</si>
  <si>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</si>
  <si>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</si>
  <si>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</si>
  <si>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</si>
  <si>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</si>
  <si>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</si>
  <si>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</si>
  <si>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</si>
  <si>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</si>
  <si>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</si>
  <si>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</si>
  <si>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</si>
  <si>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</si>
  <si>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</si>
  <si>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</si>
  <si>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</si>
  <si>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</si>
  <si>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</si>
  <si>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</si>
  <si>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</si>
  <si>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</si>
  <si>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</si>
  <si>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</si>
  <si>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</si>
  <si>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</si>
  <si>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</si>
  <si>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</si>
  <si>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</si>
  <si>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</si>
  <si>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</si>
  <si>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</si>
  <si>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</si>
  <si>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</si>
  <si>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</si>
  <si>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</si>
  <si>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</si>
  <si>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</si>
  <si>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</si>
  <si>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</si>
  <si>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</si>
  <si>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</si>
  <si>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</si>
  <si>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</si>
  <si>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</si>
  <si>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</si>
  <si>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</si>
  <si>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</si>
  <si>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</si>
  <si>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</si>
  <si>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</si>
  <si>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</si>
  <si>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</si>
  <si>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</si>
  <si>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</si>
  <si>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</si>
  <si>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</si>
  <si>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</si>
  <si>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</si>
  <si>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</si>
  <si>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</si>
  <si>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</si>
  <si>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</si>
  <si>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</si>
  <si>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</si>
  <si>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</si>
  <si>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</si>
  <si>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</si>
  <si>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</si>
  <si>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</si>
  <si>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</si>
  <si>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</si>
  <si>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</si>
  <si>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</si>
  <si>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</si>
  <si>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</si>
  <si>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</si>
  <si>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</si>
  <si>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</si>
  <si>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</si>
  <si>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</si>
  <si>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</si>
  <si>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</si>
  <si>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</si>
  <si>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</si>
  <si>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</si>
  <si>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</si>
  <si>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</si>
  <si>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</si>
  <si>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</si>
  <si>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</si>
  <si>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</si>
  <si>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</si>
  <si>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</si>
  <si>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</si>
  <si>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</si>
  <si>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</si>
  <si>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</si>
  <si>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</si>
  <si>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</si>
  <si>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</si>
  <si>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</si>
  <si>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</si>
  <si>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</si>
  <si>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</si>
  <si>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</si>
  <si>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</si>
  <si>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</si>
  <si>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</si>
  <si>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</si>
  <si>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</si>
  <si>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</si>
  <si>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</si>
  <si>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</si>
  <si>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</si>
  <si>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</si>
  <si>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</si>
  <si>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</si>
  <si>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</si>
  <si>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</si>
  <si>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</si>
  <si>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</si>
  <si>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</si>
  <si>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</si>
  <si>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</si>
  <si>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</si>
  <si>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</si>
  <si>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</si>
  <si>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</si>
  <si>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</si>
  <si>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</si>
  <si>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</si>
  <si>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</si>
  <si>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</si>
  <si>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</si>
  <si>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</si>
  <si>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</si>
  <si>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</si>
  <si>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</si>
  <si>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</si>
  <si>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</si>
  <si>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</si>
  <si>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</si>
  <si>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</si>
  <si>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</si>
  <si>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</si>
  <si>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</si>
  <si>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</si>
  <si>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</si>
  <si>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</si>
  <si>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</si>
  <si>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</si>
  <si>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</si>
  <si>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</si>
  <si>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</si>
  <si>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</si>
  <si>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</si>
  <si>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</si>
  <si>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</si>
  <si>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</si>
  <si>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</si>
  <si>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</si>
  <si>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</si>
  <si>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</si>
  <si>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</si>
  <si>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</si>
  <si>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</si>
  <si>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</si>
  <si>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</si>
  <si>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</si>
  <si>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</si>
  <si>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</si>
  <si>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</si>
  <si>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</si>
  <si>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</si>
  <si>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</si>
  <si>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</si>
  <si>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</si>
  <si>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</si>
  <si>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</si>
  <si>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</si>
  <si>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</si>
  <si>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</si>
  <si>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</si>
  <si>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</si>
  <si>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</si>
  <si>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</si>
  <si>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</si>
  <si>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</si>
  <si>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</si>
  <si>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</si>
  <si>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</si>
  <si>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</si>
  <si>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</si>
  <si>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</si>
  <si>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</si>
  <si>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</si>
  <si>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</si>
  <si>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</si>
  <si>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</si>
  <si>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</si>
  <si>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</si>
  <si>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</si>
  <si>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</si>
  <si>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</si>
  <si>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</si>
  <si>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</si>
  <si>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</si>
  <si>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</si>
  <si>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</si>
  <si>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</si>
  <si>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</si>
  <si>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</si>
  <si>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</si>
  <si>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</si>
  <si>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</si>
  <si>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</si>
  <si>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</si>
  <si>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</si>
  <si>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</si>
  <si>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</si>
  <si>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</si>
  <si>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</si>
  <si>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</si>
  <si>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</si>
  <si>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</si>
  <si>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</si>
  <si>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</si>
  <si>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</si>
  <si>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</si>
  <si>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</si>
  <si>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</si>
  <si>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</si>
  <si>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</si>
  <si>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</si>
  <si>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</si>
  <si>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</si>
  <si>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</si>
  <si>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</si>
  <si>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</si>
  <si>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</si>
  <si>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</si>
  <si>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</si>
  <si>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</si>
  <si>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</si>
  <si>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</si>
  <si>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</si>
  <si>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</si>
  <si>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</si>
  <si>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</si>
  <si>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</si>
  <si>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</si>
  <si>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</si>
  <si>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</si>
  <si>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</si>
  <si>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</si>
  <si>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</si>
  <si>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</si>
  <si>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</si>
  <si>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</si>
  <si>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</si>
  <si>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</si>
  <si>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</si>
  <si>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</si>
  <si>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</si>
  <si>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</si>
  <si>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</si>
  <si>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</si>
  <si>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</si>
  <si>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</si>
  <si>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</si>
  <si>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</si>
  <si>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</si>
  <si>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</si>
  <si>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</si>
  <si>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</si>
  <si>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</si>
  <si>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</si>
  <si>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</si>
  <si>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</si>
  <si>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</si>
  <si>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</si>
  <si>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</si>
  <si>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</si>
  <si>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</si>
  <si>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</si>
  <si>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</si>
  <si>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</si>
  <si>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</si>
  <si>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</si>
  <si>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</si>
  <si>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</si>
  <si>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</si>
  <si>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</si>
  <si>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</si>
  <si>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</si>
  <si>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</si>
  <si>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</si>
  <si>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</si>
  <si>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</si>
  <si>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</si>
  <si>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</si>
  <si>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</si>
  <si>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</si>
  <si>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</si>
  <si>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</si>
  <si>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</si>
  <si>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</si>
  <si>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</si>
  <si>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</si>
  <si>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</si>
  <si>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</si>
  <si>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</si>
  <si>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</si>
  <si>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</si>
  <si>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</si>
  <si>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</si>
  <si>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</si>
  <si>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</si>
  <si>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</si>
  <si>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</si>
  <si>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</si>
  <si>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</si>
  <si>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</si>
  <si>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</si>
  <si>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</si>
  <si>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</si>
  <si>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</si>
  <si>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</si>
  <si>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</si>
  <si>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</si>
  <si>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</si>
  <si>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</si>
  <si>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</si>
  <si>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</si>
  <si>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</si>
  <si>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</si>
  <si>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</si>
  <si>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</si>
  <si>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</si>
  <si>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</si>
  <si>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</si>
  <si>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</si>
  <si>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</si>
  <si>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</si>
  <si>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</si>
  <si>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</si>
  <si>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</si>
  <si>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</si>
  <si>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</si>
  <si>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</si>
  <si>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</si>
  <si>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</si>
  <si>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</si>
  <si>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</si>
  <si>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</si>
  <si>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</si>
  <si>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</si>
  <si>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</si>
  <si>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</si>
  <si>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</si>
  <si>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</si>
  <si>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</si>
  <si>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</si>
  <si>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</si>
  <si>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</si>
  <si>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</si>
  <si>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</si>
  <si>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</si>
  <si>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</si>
  <si>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</si>
  <si>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</si>
  <si>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</si>
  <si>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</si>
  <si>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</si>
  <si>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</si>
  <si>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</si>
  <si>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</si>
  <si>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</si>
  <si>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</si>
  <si>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</si>
  <si>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</si>
  <si>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</si>
  <si>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</si>
  <si>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</si>
  <si>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</si>
  <si>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</si>
  <si>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</si>
  <si>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</si>
  <si>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</si>
  <si>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</si>
  <si>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</si>
  <si>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</si>
  <si>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</si>
  <si>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</si>
  <si>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</si>
  <si>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</si>
  <si>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</si>
  <si>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</si>
  <si>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</si>
  <si>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</si>
  <si>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</si>
  <si>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</si>
  <si>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</si>
  <si>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</si>
  <si>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</si>
  <si>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</si>
  <si>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</si>
  <si>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</si>
  <si>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</si>
  <si>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</si>
  <si>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</si>
  <si>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</si>
  <si>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</si>
  <si>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</si>
  <si>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</si>
  <si>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</si>
  <si>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</si>
  <si>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</si>
  <si>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</si>
  <si>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</si>
  <si>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</si>
  <si>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</si>
  <si>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</si>
  <si>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</si>
  <si>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</si>
  <si>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</si>
  <si>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</si>
  <si>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</si>
  <si>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</si>
  <si>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</si>
  <si>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</si>
  <si>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</si>
  <si>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</si>
  <si>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</si>
  <si>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</si>
  <si>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</si>
  <si>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</si>
  <si>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</si>
  <si>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</si>
  <si>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</si>
  <si>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</si>
  <si>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</si>
  <si>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</si>
  <si>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</si>
  <si>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</si>
  <si>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</si>
  <si>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</si>
  <si>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</si>
  <si>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</si>
  <si>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</si>
  <si>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</si>
  <si>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</si>
  <si>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</si>
  <si>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</si>
  <si>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</si>
  <si>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</si>
  <si>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</si>
  <si>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</si>
  <si>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</si>
  <si>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</si>
  <si>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</si>
  <si>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</si>
  <si>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</si>
  <si>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</si>
  <si>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</si>
  <si>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</si>
  <si>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</si>
  <si>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</si>
  <si>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</si>
  <si>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</si>
  <si>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</si>
  <si>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</si>
  <si>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</si>
  <si>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</si>
  <si>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</si>
  <si>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</si>
  <si>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</si>
  <si>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</si>
  <si>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</si>
  <si>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</si>
  <si>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</si>
  <si>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</si>
  <si>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</si>
  <si>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</si>
  <si>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</si>
  <si>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</si>
  <si>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</si>
  <si>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</si>
  <si>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</si>
  <si>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</si>
  <si>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</si>
  <si>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</si>
  <si>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</si>
  <si>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</si>
  <si>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</si>
  <si>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</si>
  <si>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</si>
  <si>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</si>
  <si>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</si>
  <si>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</si>
  <si>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</si>
  <si>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</si>
  <si>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</si>
  <si>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</si>
  <si>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</si>
  <si>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</si>
  <si>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</si>
  <si>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</si>
  <si>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</si>
  <si>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</si>
  <si>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</si>
  <si>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</si>
  <si>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</si>
  <si>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</si>
  <si>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</si>
  <si>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</si>
  <si>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</si>
  <si>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</si>
  <si>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</si>
  <si>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</si>
  <si>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</si>
  <si>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</si>
  <si>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</si>
  <si>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</si>
  <si>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</si>
  <si>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</si>
  <si>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</si>
  <si>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</si>
  <si>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</si>
  <si>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</si>
  <si>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</si>
  <si>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</si>
  <si>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</si>
  <si>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</si>
  <si>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</si>
  <si>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</si>
  <si>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</si>
  <si>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</si>
  <si>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</si>
  <si>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</si>
  <si>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</si>
  <si>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</si>
  <si>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</si>
  <si>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</si>
  <si>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</si>
  <si>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</si>
  <si>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</si>
  <si>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</si>
  <si>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</si>
  <si>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</si>
  <si>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</si>
  <si>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</si>
  <si>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</si>
  <si>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</si>
  <si>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</si>
  <si>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</si>
  <si>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</si>
  <si>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</si>
  <si>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</si>
  <si>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</si>
  <si>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</si>
  <si>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</si>
  <si>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</si>
  <si>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</si>
  <si>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</si>
  <si>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</si>
  <si>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</si>
  <si>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</si>
  <si>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</si>
  <si>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</si>
  <si>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</si>
  <si>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</si>
  <si>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</si>
  <si>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</si>
  <si>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</si>
  <si>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</si>
  <si>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</si>
  <si>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</si>
  <si>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</si>
  <si>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</si>
  <si>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</si>
  <si>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</si>
  <si>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</si>
  <si>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</si>
  <si>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</si>
  <si>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</si>
  <si>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</si>
  <si>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</si>
  <si>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</si>
  <si>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</si>
  <si>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</si>
  <si>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</si>
  <si>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</si>
  <si>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</si>
  <si>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</si>
  <si>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</si>
  <si>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</si>
  <si>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</si>
  <si>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</si>
  <si>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</si>
  <si>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</si>
  <si>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</si>
  <si>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</si>
  <si>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</si>
  <si>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</si>
  <si>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</si>
  <si>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</si>
  <si>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</si>
  <si>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</si>
  <si>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</si>
  <si>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</si>
  <si>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</si>
  <si>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</si>
  <si>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</si>
  <si>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</si>
  <si>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</si>
  <si>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</si>
  <si>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</si>
  <si>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</si>
  <si>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</si>
  <si>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</si>
  <si>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</si>
  <si>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</si>
  <si>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</si>
  <si>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</si>
  <si>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</si>
  <si>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</si>
  <si>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</si>
  <si>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</si>
  <si>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</si>
  <si>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</si>
  <si>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</si>
  <si>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</si>
  <si>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</si>
  <si>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</si>
  <si>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</si>
  <si>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</si>
  <si>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</si>
  <si>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</si>
  <si>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</si>
  <si>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</si>
  <si>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</si>
  <si>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</si>
  <si>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</si>
  <si>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</si>
  <si>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</si>
  <si>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</si>
  <si>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</si>
  <si>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</si>
  <si>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</si>
  <si>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</si>
  <si>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</si>
  <si>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</si>
  <si>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</si>
  <si>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</si>
  <si>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</si>
  <si>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</si>
  <si>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</si>
  <si>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</si>
  <si>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</si>
  <si>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</si>
  <si>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</si>
  <si>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</si>
  <si>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</si>
  <si>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</si>
  <si>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</si>
  <si>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</si>
  <si>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</si>
  <si>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</si>
  <si>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</si>
  <si>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</si>
  <si>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</si>
  <si>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</si>
  <si>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</si>
  <si>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</si>
  <si>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</si>
  <si>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</si>
  <si>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</si>
  <si>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</si>
  <si>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</si>
  <si>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</si>
  <si>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</si>
  <si>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</si>
  <si>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</si>
  <si>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</si>
  <si>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</si>
  <si>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</si>
  <si>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</si>
  <si>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</si>
  <si>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</si>
  <si>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</si>
  <si>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</si>
  <si>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</si>
  <si>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</si>
  <si>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</si>
  <si>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</si>
  <si>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</si>
  <si>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</si>
  <si>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</si>
  <si>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</si>
  <si>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</si>
  <si>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</si>
  <si>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</si>
  <si>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</si>
  <si>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</si>
  <si>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</si>
  <si>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</si>
  <si>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</si>
  <si>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</si>
  <si>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</si>
  <si>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</si>
  <si>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</si>
  <si>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</si>
  <si>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</si>
  <si>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</si>
  <si>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</si>
  <si>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</si>
  <si>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</si>
  <si>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</si>
  <si>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</si>
  <si>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</si>
  <si>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</si>
  <si>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</si>
  <si>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</si>
  <si>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</si>
  <si>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</si>
  <si>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</si>
  <si>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</si>
  <si>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</si>
  <si>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</si>
  <si>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</si>
  <si>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</si>
  <si>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</si>
  <si>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</si>
  <si>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</si>
  <si>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</si>
  <si>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</si>
  <si>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</si>
  <si>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</si>
  <si>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</si>
  <si>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</si>
  <si>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</si>
  <si>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</si>
  <si>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</si>
  <si>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</si>
  <si>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</si>
  <si>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</si>
  <si>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</si>
  <si>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</si>
  <si>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</si>
  <si>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</si>
  <si>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</si>
  <si>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</si>
  <si>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</si>
  <si>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</si>
  <si>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</si>
  <si>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</si>
  <si>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</si>
  <si>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</si>
  <si>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</si>
  <si>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</si>
  <si>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</si>
  <si>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</si>
  <si>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</si>
  <si>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</si>
  <si>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</si>
  <si>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</si>
  <si>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</si>
  <si>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</si>
  <si>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</si>
  <si>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</si>
  <si>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</si>
  <si>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</si>
  <si>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</si>
  <si>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</si>
  <si>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</si>
  <si>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</si>
  <si>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</si>
  <si>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</si>
  <si>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</si>
  <si>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</si>
  <si>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</si>
  <si>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</si>
  <si>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</si>
  <si>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</si>
  <si>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</si>
  <si>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</si>
  <si>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</si>
  <si>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</si>
  <si>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</si>
  <si>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</si>
  <si>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</si>
  <si>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</si>
  <si>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</si>
  <si>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</si>
  <si>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</si>
  <si>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</si>
  <si>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</si>
  <si>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</si>
  <si>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</si>
  <si>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</si>
  <si>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</si>
  <si>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</si>
  <si>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</si>
  <si>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</si>
  <si>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</si>
  <si>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</si>
  <si>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</si>
  <si>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</si>
  <si>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</si>
  <si>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</si>
  <si>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</si>
  <si>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</si>
  <si>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</si>
  <si>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</si>
  <si>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</si>
  <si>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</si>
  <si>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</si>
  <si>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</si>
  <si>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</si>
  <si>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</si>
  <si>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</si>
  <si>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</si>
  <si>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</si>
  <si>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</si>
  <si>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</si>
  <si>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</si>
  <si>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</si>
  <si>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</si>
  <si>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</si>
  <si>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</si>
  <si>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</si>
  <si>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</si>
  <si>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</si>
  <si>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</si>
  <si>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</si>
  <si>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</si>
  <si>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</si>
  <si>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</si>
  <si>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</si>
  <si>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</si>
  <si>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</si>
  <si>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</si>
  <si>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</si>
  <si>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</si>
  <si>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</si>
  <si>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</si>
  <si>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</si>
  <si>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</si>
  <si>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</si>
  <si>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</si>
  <si>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</si>
  <si>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</si>
  <si>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</si>
  <si>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</si>
  <si>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</si>
  <si>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</si>
  <si>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</si>
  <si>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</si>
  <si>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</si>
  <si>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</si>
  <si>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</si>
  <si>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</si>
  <si>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</si>
  <si>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</si>
  <si>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</si>
  <si>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</si>
  <si>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</si>
  <si>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</si>
  <si>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</si>
  <si>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</si>
  <si>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</si>
  <si>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</si>
  <si>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</si>
  <si>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</si>
  <si>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</si>
  <si>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</si>
  <si>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</si>
  <si>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</si>
  <si>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</si>
  <si>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</si>
  <si>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</si>
  <si>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</si>
  <si>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</si>
  <si>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</si>
  <si>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</si>
  <si>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</si>
  <si>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</si>
  <si>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</si>
  <si>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</si>
  <si>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</si>
  <si>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</si>
  <si>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</si>
  <si>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</si>
  <si>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</si>
  <si>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</si>
  <si>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</si>
  <si>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</si>
  <si>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</si>
  <si>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</si>
  <si>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</si>
  <si>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</si>
  <si>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</si>
  <si>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</si>
  <si>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</si>
  <si>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</si>
  <si>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</si>
  <si>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</si>
  <si>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</si>
  <si>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</si>
  <si>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</si>
  <si>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</si>
  <si>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</si>
  <si>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</si>
  <si>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</si>
  <si>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</si>
  <si>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</si>
  <si>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</si>
  <si>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</si>
  <si>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</si>
  <si>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</si>
  <si>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</si>
  <si>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</si>
  <si>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</si>
  <si>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</si>
  <si>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</si>
  <si>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</si>
  <si>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</si>
  <si>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</si>
  <si>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</si>
  <si>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</si>
  <si>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</si>
  <si>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</si>
  <si>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</si>
  <si>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</si>
  <si>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</si>
  <si>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</si>
  <si>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</si>
  <si>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</si>
  <si>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</si>
  <si>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</si>
  <si>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</si>
  <si>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</si>
  <si>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</si>
  <si>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</si>
  <si>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</si>
  <si>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</si>
  <si>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</si>
  <si>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</si>
  <si>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</si>
  <si>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</si>
  <si>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</si>
  <si>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</si>
  <si>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</si>
  <si>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</si>
  <si>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</si>
  <si>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</si>
  <si>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</si>
  <si>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</si>
  <si>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</si>
  <si>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</si>
  <si>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</si>
  <si>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</si>
  <si>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</si>
  <si>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</si>
  <si>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</si>
  <si>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</si>
  <si>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</si>
  <si>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</si>
  <si>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</si>
  <si>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</si>
  <si>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</si>
  <si>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</si>
  <si>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</si>
  <si>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</si>
  <si>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</si>
  <si>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</si>
  <si>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</si>
  <si>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</si>
  <si>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</si>
  <si>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</si>
  <si>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</si>
  <si>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</si>
  <si>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</si>
  <si>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</si>
  <si>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</si>
  <si>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</si>
  <si>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</si>
  <si>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</si>
  <si>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</si>
  <si>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</si>
  <si>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</si>
  <si>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</si>
  <si>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</si>
  <si>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</si>
  <si>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</si>
  <si>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</si>
  <si>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</si>
  <si>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</si>
  <si>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</si>
  <si>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</si>
  <si>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</si>
  <si>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</si>
  <si>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</si>
  <si>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</si>
  <si>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</si>
  <si>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</si>
  <si>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</si>
  <si>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</si>
  <si>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</si>
  <si>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</si>
  <si>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</si>
  <si>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</si>
  <si>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</si>
  <si>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</si>
  <si>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</si>
  <si>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</si>
  <si>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</si>
  <si>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</si>
  <si>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</si>
  <si>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</si>
  <si>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</si>
  <si>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</si>
  <si>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</si>
  <si>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</si>
  <si>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</si>
  <si>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</si>
  <si>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</si>
  <si>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</si>
  <si>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</si>
  <si>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</si>
  <si>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</si>
  <si>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</si>
  <si>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</si>
  <si>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</si>
  <si>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</si>
  <si>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</si>
  <si>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</si>
  <si>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</si>
  <si>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</si>
  <si>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</si>
  <si>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</si>
  <si>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</si>
  <si>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</si>
  <si>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</si>
  <si>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</si>
  <si>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</si>
  <si>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</si>
  <si>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</si>
  <si>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</si>
  <si>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</si>
  <si>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</si>
  <si>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</si>
  <si>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</si>
  <si>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</si>
  <si>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</si>
  <si>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</si>
  <si>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</si>
  <si>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</si>
  <si>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</si>
  <si>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</si>
  <si>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</si>
  <si>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</si>
  <si>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</si>
  <si>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</si>
  <si>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</si>
  <si>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</si>
  <si>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</si>
  <si>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</si>
  <si>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</si>
  <si>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</si>
  <si>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</si>
  <si>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</si>
  <si>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</si>
  <si>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</si>
  <si>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</si>
  <si>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</si>
  <si>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</si>
  <si>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</si>
  <si>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</si>
  <si>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</si>
  <si>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</si>
  <si>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</si>
  <si>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</si>
  <si>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</si>
  <si>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</si>
  <si>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</si>
  <si>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</si>
  <si>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</si>
  <si>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</si>
  <si>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</si>
  <si>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</si>
  <si>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</si>
  <si>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</si>
  <si>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</si>
  <si>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</si>
  <si>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</si>
  <si>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</si>
  <si>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</si>
  <si>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</si>
  <si>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</si>
  <si>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</si>
  <si>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</si>
  <si>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</si>
  <si>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</si>
  <si>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</si>
  <si>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</si>
  <si>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</si>
  <si>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</si>
  <si>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</si>
  <si>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</si>
  <si>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</si>
  <si>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</si>
  <si>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</si>
  <si>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</si>
  <si>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</si>
  <si>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</si>
  <si>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</si>
  <si>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</si>
  <si>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</si>
  <si>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</si>
  <si>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</si>
  <si>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</si>
  <si>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</si>
  <si>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</si>
  <si>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</si>
  <si>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</si>
  <si>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</si>
  <si>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</si>
  <si>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</si>
  <si>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</si>
  <si>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</si>
  <si>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</si>
  <si>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</si>
  <si>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</si>
  <si>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</si>
  <si>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</si>
  <si>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</si>
  <si>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</si>
  <si>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</si>
  <si>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</si>
  <si>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</si>
  <si>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</si>
  <si>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</si>
  <si>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</si>
  <si>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</si>
  <si>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</si>
  <si>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</si>
  <si>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</si>
  <si>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</si>
  <si>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</si>
  <si>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</si>
  <si>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</si>
  <si>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</si>
  <si>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</si>
  <si>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</si>
  <si>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</si>
  <si>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</si>
  <si>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</si>
  <si>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</si>
  <si>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</si>
  <si>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</si>
  <si>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</si>
  <si>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</si>
  <si>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</si>
  <si>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</si>
  <si>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</si>
  <si>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</si>
  <si>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</si>
  <si>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</si>
  <si>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</si>
  <si>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</si>
  <si>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</si>
  <si>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</si>
  <si>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</si>
  <si>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</si>
  <si>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</si>
  <si>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</si>
  <si>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</si>
  <si>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</si>
  <si>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</si>
  <si>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</si>
  <si>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</si>
  <si>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</si>
  <si>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</si>
  <si>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</si>
  <si>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</si>
  <si>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</si>
  <si>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</si>
  <si>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</si>
  <si>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</si>
  <si>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</si>
  <si>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</si>
  <si>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</si>
  <si>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</si>
  <si>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</si>
  <si>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</si>
  <si>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</si>
  <si>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</si>
  <si>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</si>
  <si>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</si>
  <si>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</si>
  <si>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</si>
  <si>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</si>
  <si>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</si>
  <si>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</si>
  <si>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</si>
  <si>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</si>
  <si>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</si>
  <si>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</si>
  <si>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</si>
  <si>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</si>
  <si>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</si>
  <si>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</si>
  <si>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</si>
  <si>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</si>
  <si>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</si>
  <si>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</si>
  <si>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</si>
  <si>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</si>
  <si>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</si>
  <si>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</si>
  <si>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</si>
  <si>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</si>
  <si>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</si>
  <si>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</si>
  <si>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</si>
  <si>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</si>
  <si>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</si>
  <si>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</si>
  <si>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</si>
  <si>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</si>
  <si>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</si>
  <si>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</si>
  <si>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</si>
  <si>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</si>
  <si>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</si>
  <si>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</si>
  <si>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</si>
  <si>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</si>
  <si>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</si>
  <si>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</si>
  <si>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</si>
  <si>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</si>
  <si>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</si>
  <si>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</si>
  <si>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</si>
  <si>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</si>
  <si>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</si>
  <si>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</si>
  <si>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</si>
  <si>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</si>
  <si>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</si>
  <si>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</si>
  <si>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</si>
  <si>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</si>
  <si>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</si>
  <si>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</si>
  <si>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</si>
  <si>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</si>
  <si>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</si>
  <si>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</si>
  <si>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</si>
  <si>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</si>
  <si>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</si>
  <si>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</si>
  <si>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</si>
  <si>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</si>
  <si>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</si>
  <si>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</si>
  <si>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</si>
  <si>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</si>
  <si>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</si>
  <si>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</si>
  <si>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</si>
  <si>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</si>
  <si>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</si>
  <si>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</si>
  <si>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</si>
  <si>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</si>
  <si>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</si>
  <si>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</si>
  <si>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</si>
  <si>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</si>
  <si>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</si>
  <si>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</si>
  <si>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</si>
  <si>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</si>
  <si>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</si>
  <si>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</si>
  <si>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</si>
  <si>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</si>
  <si>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</si>
  <si>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</si>
  <si>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</si>
  <si>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</si>
  <si>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</si>
  <si>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</si>
  <si>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</si>
  <si>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</si>
  <si>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</si>
  <si>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</si>
  <si>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</si>
  <si>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</si>
  <si>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</si>
  <si>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</si>
  <si>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</si>
  <si>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</si>
  <si>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</si>
  <si>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</si>
  <si>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</si>
  <si>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</si>
  <si>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</si>
  <si>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</si>
  <si>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</si>
  <si>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</si>
  <si>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</si>
  <si>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</si>
  <si>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</si>
  <si>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</si>
  <si>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</si>
  <si>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</si>
  <si>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</si>
  <si>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</si>
  <si>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</si>
  <si>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</si>
  <si>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</si>
  <si>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</si>
  <si>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</si>
  <si>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</si>
  <si>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</si>
  <si>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</si>
  <si>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</si>
  <si>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</si>
  <si>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</si>
  <si>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</si>
  <si>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</si>
  <si>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</si>
  <si>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</si>
  <si>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</si>
  <si>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</si>
  <si>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</si>
  <si>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</si>
  <si>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</si>
  <si>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</si>
  <si>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</si>
  <si>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</si>
  <si>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</si>
  <si>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</si>
  <si>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</si>
  <si>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</si>
  <si>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</si>
  <si>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</si>
  <si>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</si>
  <si>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</si>
  <si>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</si>
  <si>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</si>
  <si>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</si>
  <si>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</si>
  <si>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</si>
  <si>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</si>
  <si>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</si>
  <si>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</si>
  <si>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</si>
  <si>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</si>
  <si>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</si>
  <si>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</si>
  <si>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</si>
  <si>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</si>
  <si>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</si>
  <si>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</si>
  <si>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</si>
  <si>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</si>
  <si>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</si>
  <si>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</si>
  <si>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</si>
  <si>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</si>
  <si>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</si>
  <si>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</si>
  <si>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</si>
  <si>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</si>
  <si>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</si>
  <si>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</si>
  <si>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</si>
  <si>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</si>
  <si>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</si>
  <si>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</si>
  <si>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</si>
  <si>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</si>
  <si>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</si>
  <si>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</si>
  <si>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</si>
  <si>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</si>
  <si>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</si>
  <si>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</si>
  <si>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</si>
  <si>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</si>
  <si>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</si>
  <si>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</si>
  <si>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</si>
  <si>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</si>
  <si>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</si>
  <si>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</si>
  <si>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</si>
  <si>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</si>
  <si>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</si>
  <si>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</si>
  <si>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</si>
  <si>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</si>
  <si>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</si>
  <si>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</si>
  <si>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</si>
  <si>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</si>
  <si>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</si>
  <si>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</si>
  <si>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</si>
  <si>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</si>
  <si>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</si>
  <si>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</si>
  <si>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</si>
  <si>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</si>
  <si>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</si>
  <si>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</si>
  <si>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</si>
  <si>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</si>
  <si>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</si>
  <si>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</si>
  <si>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</si>
  <si>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</si>
  <si>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</si>
  <si>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</si>
  <si>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</si>
  <si>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</si>
  <si>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</si>
  <si>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</si>
  <si>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</si>
  <si>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</si>
  <si>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</si>
  <si>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</si>
  <si>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</si>
  <si>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</si>
  <si>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</si>
  <si>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</si>
  <si>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</si>
  <si>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</si>
  <si>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</si>
  <si>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</si>
  <si>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</si>
  <si>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</si>
  <si>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</si>
  <si>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</si>
  <si>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</si>
  <si>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</si>
  <si>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</si>
  <si>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</si>
  <si>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</si>
  <si>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</si>
  <si>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</si>
  <si>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</si>
  <si>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</si>
  <si>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</si>
  <si>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</si>
  <si>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</si>
  <si>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</si>
  <si>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</si>
  <si>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</si>
  <si>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</si>
  <si>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</si>
  <si>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</si>
  <si>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</si>
  <si>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</si>
  <si>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</si>
  <si>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</si>
  <si>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</si>
  <si>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</si>
  <si>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</si>
  <si>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</si>
  <si>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</si>
  <si>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</si>
  <si>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</si>
  <si>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</si>
  <si>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</si>
  <si>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</si>
  <si>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</si>
  <si>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</si>
  <si>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</si>
  <si>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</si>
  <si>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</si>
  <si>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</si>
  <si>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</si>
  <si>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</si>
  <si>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</si>
  <si>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</si>
  <si>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</si>
  <si>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</si>
  <si>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</si>
  <si>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</si>
  <si>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</si>
  <si>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</si>
  <si>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</si>
  <si>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</si>
  <si>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</si>
  <si>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</si>
  <si>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</si>
  <si>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</si>
  <si>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</si>
  <si>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</si>
  <si>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</si>
  <si>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</si>
  <si>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</si>
  <si>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</si>
  <si>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</si>
  <si>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</si>
  <si>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</si>
  <si>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</si>
  <si>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</si>
  <si>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</si>
  <si>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</si>
  <si>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</si>
  <si>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</si>
  <si>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</si>
  <si>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</si>
  <si>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</si>
  <si>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</si>
  <si>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</si>
  <si>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</si>
  <si>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</si>
  <si>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</si>
  <si>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</si>
  <si>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</si>
  <si>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</si>
  <si>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</si>
  <si>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</si>
  <si>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</si>
  <si>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</si>
  <si>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</si>
  <si>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</si>
  <si>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</si>
  <si>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</si>
  <si>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</si>
  <si>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</si>
  <si>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</si>
  <si>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</si>
  <si>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</si>
  <si>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</si>
  <si>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</si>
  <si>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</si>
  <si>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</si>
  <si>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</si>
  <si>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</si>
  <si>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</si>
  <si>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</si>
  <si>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</si>
  <si>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</si>
  <si>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</si>
  <si>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</si>
  <si>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</si>
  <si>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</si>
  <si>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</si>
  <si>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</si>
  <si>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</si>
  <si>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</si>
  <si>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</si>
  <si>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</si>
  <si>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</si>
  <si>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</si>
  <si>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</si>
  <si>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</si>
  <si>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</si>
  <si>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</si>
  <si>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</si>
  <si>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</si>
  <si>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</si>
  <si>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</si>
  <si>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</si>
  <si>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</si>
  <si>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</si>
  <si>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</si>
  <si>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</si>
  <si>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</si>
  <si>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</si>
  <si>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</si>
  <si>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</si>
  <si>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</si>
  <si>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</si>
  <si>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</si>
  <si>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</si>
  <si>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</si>
  <si>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</si>
  <si>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</si>
  <si>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</si>
  <si>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</si>
  <si>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</si>
  <si>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</si>
  <si>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</si>
  <si>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</si>
  <si>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</si>
  <si>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</si>
  <si>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</si>
  <si>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</si>
  <si>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</si>
  <si>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</si>
  <si>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</si>
  <si>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</si>
  <si>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</si>
  <si>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</si>
  <si>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</si>
  <si>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</si>
  <si>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</si>
  <si>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</si>
  <si>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</si>
  <si>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</si>
  <si>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</si>
  <si>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</si>
  <si>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</si>
  <si>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</si>
  <si>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</si>
  <si>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</si>
  <si>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</si>
  <si>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</si>
  <si>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</si>
  <si>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</si>
  <si>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</si>
  <si>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</si>
  <si>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</si>
  <si>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</si>
  <si>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</si>
  <si>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</si>
  <si>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</si>
  <si>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</si>
  <si>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</si>
  <si>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</si>
  <si>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</si>
  <si>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</si>
  <si>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</si>
  <si>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</si>
  <si>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</si>
  <si>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</si>
  <si>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</si>
  <si>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</si>
  <si>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</si>
  <si>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</si>
  <si>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</si>
  <si>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</si>
  <si>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</si>
  <si>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</si>
  <si>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</si>
  <si>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</si>
  <si>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</si>
  <si>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</si>
  <si>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</si>
  <si>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</si>
  <si>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</si>
  <si>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</si>
  <si>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</si>
  <si>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</si>
  <si>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</si>
  <si>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</si>
  <si>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</si>
  <si>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</si>
  <si>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</si>
  <si>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</si>
  <si>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</si>
  <si>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</si>
  <si>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</si>
  <si>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</si>
  <si>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</si>
  <si>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</si>
  <si>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</si>
  <si>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</si>
  <si>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</si>
  <si>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</si>
  <si>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</si>
  <si>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</si>
  <si>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</si>
  <si>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</si>
  <si>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</si>
  <si>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</si>
  <si>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</si>
  <si>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</si>
  <si>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</si>
  <si>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</si>
  <si>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</si>
  <si>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</si>
  <si>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</si>
  <si>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</si>
  <si>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</si>
  <si>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</si>
  <si>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</si>
  <si>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</si>
  <si>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</si>
  <si>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</si>
  <si>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</si>
  <si>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</si>
  <si>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</si>
  <si>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</si>
  <si>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</si>
  <si>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</si>
  <si>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</si>
  <si>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</si>
  <si>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</si>
  <si>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</si>
  <si>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</si>
  <si>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</si>
  <si>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</si>
  <si>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</si>
  <si>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</si>
  <si>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</si>
  <si>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</si>
  <si>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</si>
  <si>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</si>
  <si>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</si>
  <si>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</si>
  <si>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</si>
  <si>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</si>
  <si>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</si>
  <si>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</si>
  <si>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</si>
  <si>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</si>
  <si>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</si>
  <si>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</si>
  <si>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</si>
  <si>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</si>
  <si>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</si>
  <si>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</si>
  <si>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</si>
  <si>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</si>
  <si>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</si>
  <si>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</si>
  <si>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</si>
  <si>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</si>
  <si>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</si>
  <si>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</si>
  <si>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</si>
  <si>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</si>
  <si>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</si>
  <si>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</si>
  <si>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</si>
  <si>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</si>
  <si>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</si>
  <si>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</si>
  <si>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</si>
  <si>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</si>
  <si>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</si>
  <si>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</si>
  <si>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</si>
  <si>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</si>
  <si>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</si>
  <si>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</si>
  <si>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</si>
  <si>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</si>
  <si>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</si>
  <si>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</si>
  <si>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</si>
  <si>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</si>
  <si>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</si>
  <si>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</si>
  <si>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</si>
  <si>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</si>
  <si>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</si>
  <si>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</si>
  <si>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</si>
  <si>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</si>
  <si>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</si>
  <si>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</si>
  <si>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</si>
  <si>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</si>
  <si>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</si>
  <si>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</si>
  <si>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</si>
  <si>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</si>
  <si>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</si>
  <si>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</si>
  <si>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</si>
  <si>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</si>
  <si>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</si>
  <si>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</si>
  <si>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</si>
  <si>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</si>
  <si>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</si>
  <si>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</si>
  <si>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</si>
  <si>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</si>
  <si>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</si>
  <si>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</si>
  <si>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</si>
  <si>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</si>
  <si>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</si>
  <si>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</si>
  <si>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</si>
  <si>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</si>
  <si>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</si>
  <si>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</si>
  <si>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</si>
  <si>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</si>
  <si>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</si>
  <si>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</si>
  <si>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</si>
  <si>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</si>
  <si>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</si>
  <si>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</si>
  <si>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</si>
  <si>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</si>
  <si>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</si>
  <si>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</si>
  <si>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</si>
  <si>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</si>
  <si>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</si>
  <si>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</si>
  <si>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</si>
  <si>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</si>
  <si>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</si>
  <si>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</si>
  <si>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</si>
  <si>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</si>
  <si>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</si>
  <si>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</si>
  <si>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</si>
  <si>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</si>
  <si>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</si>
  <si>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</si>
  <si>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</si>
  <si>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</si>
  <si>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</si>
  <si>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</si>
  <si>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</si>
  <si>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</si>
  <si>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</si>
  <si>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</si>
  <si>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</si>
  <si>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</si>
  <si>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</si>
  <si>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</si>
  <si>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</si>
  <si>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</si>
  <si>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</si>
  <si>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</si>
  <si>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</si>
  <si>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</si>
  <si>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</si>
  <si>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</si>
  <si>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</si>
  <si>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</si>
  <si>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</si>
  <si>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</si>
  <si>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</si>
  <si>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</si>
  <si>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</si>
  <si>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</si>
  <si>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</si>
  <si>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</si>
  <si>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</si>
  <si>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</si>
  <si>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</si>
  <si>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</si>
  <si>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</si>
  <si>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</si>
  <si>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</si>
  <si>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</si>
  <si>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</si>
  <si>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</si>
  <si>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</si>
  <si>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</si>
  <si>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</si>
  <si>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</si>
  <si>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</si>
  <si>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</si>
  <si>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</si>
  <si>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</si>
  <si>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</si>
  <si>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</si>
  <si>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</si>
  <si>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</si>
  <si>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</si>
  <si>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</si>
  <si>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</si>
  <si>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</si>
  <si>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</si>
  <si>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</si>
  <si>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</si>
  <si>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</si>
  <si>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</si>
  <si>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</si>
  <si>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</si>
  <si>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</si>
  <si>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</si>
  <si>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</si>
  <si>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</si>
  <si>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</si>
  <si>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</si>
  <si>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</si>
  <si>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</si>
  <si>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</si>
  <si>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</si>
  <si>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</si>
  <si>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</si>
  <si>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</si>
  <si>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</si>
  <si>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</si>
  <si>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</si>
  <si>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</si>
  <si>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</si>
  <si>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</si>
  <si>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</si>
  <si>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</si>
  <si>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</si>
  <si>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</si>
  <si>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</si>
  <si>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</si>
  <si>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</si>
  <si>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</si>
  <si>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</si>
  <si>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</si>
  <si>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</si>
  <si>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</si>
  <si>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</si>
  <si>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</si>
  <si>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</si>
  <si>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</si>
  <si>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</si>
  <si>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</si>
  <si>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</si>
  <si>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</si>
  <si>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</si>
  <si>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</si>
  <si>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</si>
  <si>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</si>
  <si>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</si>
  <si>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</si>
  <si>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</si>
  <si>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</si>
  <si>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</si>
  <si>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</si>
  <si>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</si>
  <si>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</si>
  <si>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</si>
  <si>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</si>
  <si>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</si>
  <si>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</si>
  <si>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</si>
  <si>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</si>
  <si>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</si>
  <si>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</si>
  <si>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</si>
  <si>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</si>
  <si>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</si>
  <si>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</si>
  <si>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</si>
  <si>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</si>
  <si>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</si>
  <si>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</si>
  <si>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</si>
  <si>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</si>
  <si>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</si>
  <si>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</si>
  <si>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</si>
  <si>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</si>
  <si>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</si>
  <si>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</si>
  <si>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</si>
  <si>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</si>
  <si>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</si>
  <si>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</si>
  <si>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</si>
  <si>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</si>
  <si>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</si>
  <si>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</si>
  <si>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</si>
  <si>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</si>
  <si>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</si>
  <si>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</si>
  <si>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</si>
  <si>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</si>
  <si>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</si>
  <si>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</si>
  <si>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</si>
  <si>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</si>
  <si>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</si>
  <si>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</si>
  <si>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</si>
  <si>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</si>
  <si>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</si>
  <si>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</si>
  <si>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</si>
  <si>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</si>
  <si>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</si>
  <si>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</si>
  <si>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</si>
  <si>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</si>
  <si>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</si>
  <si>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</si>
  <si>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</si>
  <si>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</si>
  <si>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</si>
  <si>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</si>
  <si>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</si>
  <si>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</si>
  <si>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</si>
  <si>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</si>
  <si>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</si>
  <si>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</si>
  <si>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</si>
  <si>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</si>
  <si>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</si>
  <si>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</si>
  <si>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</si>
  <si>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</si>
  <si>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</si>
  <si>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</si>
  <si>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</si>
  <si>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</si>
  <si>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</si>
  <si>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</si>
  <si>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</si>
  <si>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</si>
  <si>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</si>
  <si>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</si>
  <si>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</si>
  <si>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</si>
  <si>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</si>
  <si>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</si>
  <si>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</si>
  <si>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</si>
  <si>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</si>
  <si>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</si>
  <si>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</si>
  <si>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</si>
  <si>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</si>
  <si>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</si>
  <si>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</si>
  <si>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</si>
  <si>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</si>
  <si>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</si>
  <si>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</si>
  <si>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</si>
  <si>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</si>
  <si>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</si>
  <si>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</si>
  <si>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</si>
  <si>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</si>
  <si>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</si>
  <si>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</si>
  <si>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</si>
  <si>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</si>
  <si>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</si>
  <si>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</si>
  <si>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</si>
  <si>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</si>
  <si>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</si>
  <si>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</si>
  <si>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</si>
  <si>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</si>
  <si>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</si>
  <si>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</si>
  <si>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</si>
  <si>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</si>
  <si>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</si>
  <si>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</si>
  <si>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</si>
  <si>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</si>
  <si>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</si>
  <si>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</si>
  <si>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</si>
  <si>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</si>
  <si>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</si>
  <si>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</si>
  <si>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</si>
  <si>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</si>
  <si>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</si>
  <si>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</si>
  <si>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</si>
  <si>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</si>
  <si>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</si>
  <si>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</si>
  <si>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</si>
  <si>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</si>
  <si>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</si>
  <si>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</si>
  <si>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</si>
  <si>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</si>
  <si>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</si>
  <si>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</si>
  <si>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</si>
  <si>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</si>
  <si>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</si>
  <si>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</si>
  <si>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</si>
  <si>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</si>
  <si>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</si>
  <si>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</si>
  <si>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</si>
  <si>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</si>
  <si>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</si>
  <si>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</si>
  <si>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</si>
  <si>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</si>
  <si>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</si>
  <si>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</si>
  <si>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</si>
  <si>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</si>
  <si>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</si>
  <si>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</si>
  <si>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</si>
  <si>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</si>
  <si>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</si>
  <si>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</si>
  <si>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</si>
  <si>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</si>
  <si>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</si>
  <si>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</si>
  <si>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</si>
  <si>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</si>
  <si>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</si>
  <si>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</si>
  <si>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</si>
  <si>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</si>
  <si>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</si>
  <si>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</si>
  <si>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</si>
  <si>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</si>
  <si>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</si>
  <si>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</si>
  <si>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</si>
  <si>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</si>
  <si>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</si>
  <si>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</si>
  <si>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</si>
  <si>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</si>
  <si>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</si>
  <si>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</si>
  <si>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</si>
  <si>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</si>
  <si>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</si>
  <si>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</si>
  <si>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</si>
  <si>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</si>
  <si>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</si>
  <si>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</si>
  <si>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</si>
  <si>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</si>
  <si>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</si>
  <si>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</si>
  <si>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</si>
  <si>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</si>
  <si>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</si>
  <si>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</si>
  <si>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</si>
  <si>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</si>
  <si>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</si>
  <si>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</si>
  <si>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</si>
  <si>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</si>
  <si>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</si>
  <si>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</si>
  <si>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</si>
  <si>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</si>
  <si>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</si>
  <si>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</si>
  <si>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</si>
  <si>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</si>
  <si>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</si>
  <si>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</si>
  <si>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</si>
  <si>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</si>
  <si>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</si>
  <si>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</si>
  <si>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</si>
  <si>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</si>
  <si>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</si>
  <si>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</si>
  <si>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</si>
  <si>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</si>
  <si>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</si>
  <si>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</si>
  <si>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</si>
  <si>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</si>
  <si>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</si>
  <si>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</si>
  <si>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</si>
  <si>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</si>
  <si>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</si>
  <si>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</si>
  <si>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</si>
  <si>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</si>
  <si>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</si>
  <si>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</si>
  <si>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</si>
  <si>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</si>
  <si>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</si>
  <si>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</si>
  <si>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</si>
  <si>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</si>
  <si>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</si>
  <si>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</si>
  <si>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</si>
  <si>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</si>
  <si>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</si>
  <si>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</si>
  <si>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</si>
  <si>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</si>
  <si>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</si>
  <si>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</si>
  <si>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</si>
  <si>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</si>
  <si>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</si>
  <si>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</si>
  <si>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</si>
  <si>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</si>
  <si>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</si>
  <si>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</si>
  <si>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</si>
  <si>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</si>
  <si>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</si>
  <si>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</si>
  <si>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</si>
  <si>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</si>
  <si>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</si>
  <si>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</si>
  <si>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</si>
  <si>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</si>
  <si>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</si>
  <si>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</si>
  <si>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</si>
  <si>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</si>
  <si>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</si>
  <si>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</si>
  <si>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</si>
  <si>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</si>
  <si>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</si>
  <si>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</si>
  <si>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</si>
  <si>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</si>
  <si>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</si>
  <si>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</si>
  <si>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</si>
  <si>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</si>
  <si>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</si>
  <si>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</si>
  <si>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</si>
  <si>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</si>
  <si>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</si>
  <si>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</si>
  <si>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</si>
  <si>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</si>
  <si>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</si>
  <si>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</si>
  <si>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</si>
  <si>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</si>
  <si>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</si>
  <si>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</si>
  <si>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</si>
  <si>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</si>
  <si>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</si>
  <si>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</si>
  <si>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</si>
  <si>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</si>
  <si>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</si>
  <si>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</si>
  <si>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</si>
  <si>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</si>
  <si>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</si>
  <si>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</si>
  <si>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</si>
  <si>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</si>
  <si>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</si>
  <si>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</si>
  <si>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</si>
  <si>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</si>
  <si>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</si>
  <si>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</si>
  <si>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</si>
  <si>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</si>
  <si>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</si>
  <si>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</si>
  <si>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</si>
  <si>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</si>
  <si>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</si>
  <si>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</si>
  <si>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</si>
  <si>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</si>
  <si>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</si>
  <si>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</si>
  <si>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</si>
  <si>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</si>
  <si>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</si>
  <si>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</si>
  <si>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</si>
  <si>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</si>
  <si>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</si>
  <si>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</si>
  <si>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</si>
  <si>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</si>
  <si>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</si>
  <si>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</si>
  <si>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</si>
  <si>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</si>
  <si>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</si>
  <si>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</si>
  <si>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</si>
  <si>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</si>
  <si>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</si>
  <si>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</si>
  <si>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</si>
  <si>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</si>
  <si>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</si>
  <si>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</si>
  <si>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</si>
  <si>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</si>
  <si>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</si>
  <si>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</si>
  <si>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</si>
  <si>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</si>
  <si>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</si>
  <si>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</si>
  <si>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</si>
  <si>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</si>
  <si>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</si>
  <si>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</si>
  <si>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</si>
  <si>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</si>
  <si>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</si>
  <si>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</si>
  <si>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</si>
  <si>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</si>
  <si>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</si>
  <si>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</si>
  <si>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</si>
  <si>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</si>
  <si>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</si>
  <si>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</si>
  <si>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</si>
  <si>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</si>
  <si>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</si>
  <si>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</si>
  <si>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</si>
  <si>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</si>
  <si>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</si>
  <si>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</si>
  <si>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</si>
  <si>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</si>
  <si>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</si>
  <si>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</si>
  <si>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</si>
  <si>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</si>
  <si>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</si>
  <si>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</si>
  <si>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</si>
  <si>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</si>
  <si>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</si>
  <si>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</si>
  <si>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</si>
  <si>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</si>
  <si>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</si>
  <si>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</si>
  <si>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</si>
  <si>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</si>
  <si>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</si>
  <si>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</si>
  <si>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</si>
  <si>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</si>
  <si>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</si>
  <si>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</si>
  <si>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</si>
  <si>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</si>
  <si>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</si>
  <si>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</si>
  <si>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</si>
  <si>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</si>
  <si>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</si>
  <si>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</si>
  <si>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</si>
  <si>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</si>
  <si>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</si>
  <si>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</si>
  <si>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</si>
  <si>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</si>
  <si>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</si>
  <si>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</si>
  <si>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</si>
  <si>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</si>
  <si>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</si>
  <si>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</si>
  <si>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</si>
  <si>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</si>
  <si>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</si>
  <si>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</si>
  <si>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</si>
  <si>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</si>
  <si>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</si>
  <si>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</si>
  <si>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</si>
  <si>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</si>
  <si>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</si>
  <si>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</si>
  <si>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</si>
  <si>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</si>
  <si>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</si>
  <si>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</si>
  <si>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</si>
  <si>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</si>
  <si>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</si>
  <si>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</si>
  <si>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</si>
  <si>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</si>
  <si>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</si>
  <si>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</si>
  <si>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</si>
  <si>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</si>
  <si>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</si>
  <si>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</si>
  <si>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</si>
  <si>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</si>
  <si>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</si>
  <si>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</si>
  <si>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</si>
  <si>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</si>
  <si>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</si>
  <si>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</si>
  <si>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</si>
  <si>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</si>
  <si>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</si>
  <si>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</si>
  <si>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</si>
  <si>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</si>
  <si>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</si>
  <si>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</si>
  <si>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</si>
  <si>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</si>
  <si>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</si>
  <si>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</si>
  <si>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</si>
  <si>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</si>
  <si>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</si>
  <si>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</si>
  <si>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</si>
  <si>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</si>
  <si>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</si>
  <si>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</si>
  <si>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</si>
  <si>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</si>
  <si>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</si>
  <si>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</si>
  <si>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</si>
  <si>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</si>
  <si>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</si>
  <si>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</si>
  <si>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</si>
  <si>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</si>
  <si>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</si>
  <si>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</si>
  <si>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</si>
  <si>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</si>
  <si>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</si>
  <si>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</si>
  <si>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</si>
  <si>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</si>
  <si>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</si>
  <si>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</si>
  <si>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</si>
  <si>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</si>
  <si>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</si>
  <si>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</si>
  <si>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</si>
  <si>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</si>
  <si>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</si>
  <si>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</si>
  <si>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</si>
  <si>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</si>
  <si>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</si>
  <si>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</si>
  <si>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</si>
  <si>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</si>
  <si>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</si>
  <si>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</si>
  <si>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</si>
  <si>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</si>
  <si>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</si>
  <si>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</si>
  <si>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</si>
  <si>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</si>
  <si>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</si>
  <si>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</si>
  <si>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</si>
  <si>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</si>
  <si>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</si>
  <si>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</si>
  <si>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</si>
  <si>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</si>
  <si>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</si>
  <si>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</si>
  <si>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</si>
  <si>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</si>
  <si>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</si>
  <si>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</si>
  <si>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</si>
  <si>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</si>
  <si>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</si>
  <si>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</si>
  <si>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</si>
  <si>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</si>
  <si>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</si>
  <si>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</si>
  <si>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</si>
  <si>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</si>
  <si>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</si>
  <si>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</si>
  <si>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</si>
  <si>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</si>
  <si>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</si>
  <si>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</si>
  <si>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</si>
  <si>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</si>
  <si>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</si>
  <si>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</si>
  <si>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</si>
  <si>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</si>
  <si>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</si>
  <si>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</si>
  <si>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</si>
  <si>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</si>
  <si>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</si>
  <si>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</si>
  <si>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</si>
  <si>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</si>
  <si>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</si>
  <si>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</si>
  <si>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</si>
  <si>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</si>
  <si>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</si>
  <si>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</si>
  <si>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</si>
  <si>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</si>
  <si>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</si>
  <si>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</si>
  <si>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</si>
  <si>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</si>
  <si>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</si>
  <si>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</si>
  <si>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</si>
  <si>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</si>
  <si>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</si>
  <si>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</si>
  <si>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</si>
  <si>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</si>
  <si>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</si>
  <si>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</si>
  <si>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</si>
  <si>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</si>
  <si>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</si>
  <si>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</si>
  <si>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</si>
  <si>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</si>
  <si>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</si>
  <si>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</si>
  <si>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</si>
  <si>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</si>
  <si>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</si>
  <si>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</si>
  <si>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</si>
  <si>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</si>
  <si>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</si>
  <si>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</si>
  <si>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</si>
  <si>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</si>
  <si>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</si>
  <si>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</si>
  <si>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</si>
  <si>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</si>
  <si>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</si>
  <si>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</si>
  <si>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</si>
  <si>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</si>
  <si>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</si>
  <si>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</si>
  <si>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</si>
  <si>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</si>
  <si>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</si>
  <si>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</si>
  <si>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</si>
  <si>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</si>
  <si>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</si>
  <si>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</si>
  <si>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</si>
  <si>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</si>
  <si>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</si>
  <si>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</si>
  <si>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</si>
  <si>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</si>
  <si>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</si>
  <si>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</si>
  <si>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</si>
  <si>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</si>
  <si>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</si>
  <si>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</si>
  <si>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</si>
  <si>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</si>
  <si>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</si>
  <si>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</si>
  <si>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</si>
  <si>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</si>
  <si>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</si>
  <si>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</si>
  <si>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</si>
  <si>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</si>
  <si>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</si>
  <si>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</si>
  <si>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</si>
  <si>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</si>
  <si>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</si>
  <si>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</si>
  <si>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</si>
  <si>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</si>
  <si>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</si>
  <si>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</si>
  <si>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</si>
  <si>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</si>
  <si>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</si>
  <si>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</si>
  <si>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</si>
  <si>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</si>
  <si>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</si>
  <si>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</si>
  <si>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</si>
  <si>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</si>
  <si>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</si>
  <si>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</si>
  <si>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</si>
  <si>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</si>
  <si>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</si>
  <si>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</si>
  <si>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</si>
  <si>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</si>
  <si>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</si>
  <si>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</si>
  <si>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</si>
  <si>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</si>
  <si>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</si>
  <si>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</si>
  <si>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</si>
  <si>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</si>
  <si>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</si>
  <si>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</si>
  <si>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</si>
  <si>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</si>
  <si>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</si>
  <si>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</si>
  <si>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</si>
  <si>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</si>
  <si>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</si>
  <si>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</si>
  <si>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</si>
  <si>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</si>
  <si>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</si>
  <si>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</si>
  <si>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</si>
  <si>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</si>
  <si>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</si>
  <si>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</si>
  <si>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</si>
  <si>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</si>
  <si>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</si>
  <si>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</si>
  <si>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</si>
  <si>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</si>
  <si>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</si>
  <si>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</si>
  <si>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</si>
  <si>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</si>
  <si>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</si>
  <si>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</si>
  <si>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</si>
  <si>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</si>
  <si>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</si>
  <si>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</si>
  <si>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</si>
  <si>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</si>
  <si>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</si>
  <si>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</si>
  <si>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</si>
  <si>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</si>
  <si>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</si>
  <si>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</si>
  <si>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</si>
  <si>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</si>
  <si>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</si>
  <si>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</si>
  <si>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</si>
  <si>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</si>
  <si>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</si>
  <si>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</si>
  <si>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</si>
  <si>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</si>
  <si>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</si>
  <si>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</si>
  <si>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</si>
  <si>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</si>
  <si>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</si>
  <si>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</si>
  <si>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</si>
  <si>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</si>
  <si>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</si>
  <si>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</si>
  <si>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</si>
  <si>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</si>
  <si>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</si>
  <si>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</si>
  <si>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</si>
  <si>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</si>
  <si>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</si>
  <si>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</si>
  <si>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</si>
  <si>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</si>
  <si>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</si>
  <si>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</si>
  <si>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</si>
  <si>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</si>
  <si>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</si>
  <si>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</si>
  <si>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</si>
  <si>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</si>
  <si>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</si>
  <si>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</si>
  <si>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</si>
  <si>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</si>
  <si>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</si>
  <si>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</si>
  <si>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</si>
  <si>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</si>
  <si>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</si>
  <si>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</si>
  <si>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</si>
  <si>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</si>
  <si>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</si>
  <si>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</si>
  <si>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</si>
  <si>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</si>
  <si>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</si>
  <si>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</si>
  <si>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</si>
  <si>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</si>
  <si>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</si>
  <si>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</si>
  <si>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</si>
  <si>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</si>
  <si>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</si>
  <si>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</si>
  <si>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</si>
  <si>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</si>
  <si>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</si>
  <si>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</si>
  <si>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</si>
  <si>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</si>
  <si>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</si>
  <si>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</si>
  <si>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</si>
  <si>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</si>
  <si>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</si>
  <si>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</si>
  <si>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</si>
  <si>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</si>
  <si>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</si>
  <si>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</si>
  <si>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</si>
  <si>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</si>
  <si>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</si>
  <si>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</si>
  <si>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</si>
  <si>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</si>
  <si>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</si>
  <si>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</si>
  <si>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</si>
  <si>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</si>
  <si>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</si>
  <si>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</si>
  <si>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</si>
  <si>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</si>
  <si>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</si>
  <si>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</si>
  <si>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</si>
  <si>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</si>
  <si>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</si>
  <si>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</si>
  <si>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</si>
  <si>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</si>
  <si>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</si>
  <si>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</si>
  <si>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</si>
  <si>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</si>
  <si>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</si>
  <si>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</si>
  <si>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</si>
  <si>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</si>
  <si>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</si>
  <si>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</si>
  <si>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</si>
  <si>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</si>
  <si>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</si>
  <si>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</si>
  <si>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</si>
  <si>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</si>
  <si>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</si>
  <si>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</si>
  <si>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</si>
  <si>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</si>
  <si>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</si>
  <si>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</si>
  <si>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</si>
  <si>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</si>
  <si>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</si>
  <si>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</si>
  <si>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</si>
  <si>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</si>
  <si>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</si>
  <si>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</si>
  <si>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</si>
  <si>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</si>
  <si>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</si>
  <si>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</si>
  <si>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</si>
  <si>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</si>
  <si>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</si>
  <si>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</si>
  <si>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</si>
  <si>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</si>
  <si>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</si>
  <si>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</si>
  <si>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</si>
  <si>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</si>
  <si>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</si>
  <si>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</si>
  <si>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</si>
  <si>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</si>
  <si>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</si>
  <si>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</si>
  <si>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</si>
  <si>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</si>
  <si>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</si>
  <si>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</si>
  <si>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</si>
  <si>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</si>
  <si>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</si>
  <si>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</si>
  <si>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</si>
  <si>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</si>
  <si>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</si>
  <si>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</si>
  <si>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</si>
  <si>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</si>
  <si>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</si>
  <si>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</si>
  <si>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</si>
  <si>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</si>
  <si>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</si>
  <si>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</si>
  <si>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</si>
  <si>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</si>
  <si>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</si>
  <si>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</si>
  <si>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</si>
  <si>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</si>
  <si>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</si>
  <si>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</si>
  <si>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</si>
  <si>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</si>
  <si>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</si>
  <si>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</si>
  <si>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</si>
  <si>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</si>
  <si>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</si>
  <si>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</si>
  <si>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</si>
  <si>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</si>
  <si>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</si>
  <si>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</si>
  <si>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</si>
  <si>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</si>
  <si>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</si>
  <si>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</si>
  <si>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</si>
  <si>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</si>
  <si>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</si>
  <si>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</si>
  <si>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</si>
  <si>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</si>
  <si>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</si>
  <si>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</si>
  <si>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</si>
  <si>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</si>
  <si>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</si>
  <si>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</si>
  <si>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</si>
  <si>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</si>
  <si>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</si>
  <si>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</si>
  <si>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</si>
  <si>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</si>
  <si>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</si>
  <si>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</si>
  <si>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</si>
  <si>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</si>
  <si>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</si>
  <si>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</si>
  <si>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</si>
  <si>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</si>
  <si>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</si>
  <si>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</si>
  <si>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</si>
  <si>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</si>
  <si>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</si>
  <si>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</si>
  <si>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</si>
  <si>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</si>
  <si>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</si>
  <si>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</si>
  <si>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</si>
  <si>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</si>
  <si>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</si>
  <si>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</si>
  <si>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</si>
  <si>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</si>
  <si>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</si>
  <si>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</si>
  <si>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</si>
  <si>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</si>
  <si>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</si>
  <si>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</si>
  <si>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</si>
  <si>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</si>
  <si>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</si>
  <si>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</si>
  <si>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</si>
  <si>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</si>
  <si>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</si>
  <si>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</si>
  <si>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</si>
  <si>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</si>
  <si>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</si>
  <si>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</si>
  <si>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</si>
  <si>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</si>
  <si>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</si>
  <si>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</si>
  <si>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</si>
  <si>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</si>
  <si>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</si>
  <si>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</si>
  <si>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</si>
  <si>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</si>
  <si>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</si>
  <si>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</si>
  <si>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</si>
  <si>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</si>
  <si>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</si>
  <si>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</si>
  <si>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</si>
  <si>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</si>
  <si>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</si>
  <si>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</si>
  <si>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</si>
  <si>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</si>
  <si>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</si>
  <si>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</si>
  <si>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</si>
  <si>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</si>
  <si>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</si>
  <si>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</si>
  <si>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</si>
  <si>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</si>
  <si>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</si>
  <si>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</si>
  <si>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</si>
  <si>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</si>
  <si>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</si>
  <si>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</si>
  <si>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</si>
  <si>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</si>
  <si>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</si>
  <si>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</si>
  <si>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</si>
  <si>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</si>
  <si>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</si>
  <si>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</si>
  <si>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</si>
  <si>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</si>
  <si>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</si>
  <si>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</si>
  <si>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</si>
  <si>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</si>
  <si>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</si>
  <si>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</si>
  <si>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</si>
  <si>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</si>
  <si>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</si>
  <si>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</si>
  <si>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</si>
  <si>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</si>
  <si>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</si>
  <si>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</si>
  <si>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</si>
  <si>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</si>
  <si>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</si>
  <si>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</si>
  <si>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</si>
  <si>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</si>
  <si>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</si>
  <si>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</si>
  <si>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</si>
  <si>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</si>
  <si>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</si>
  <si>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</si>
  <si>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</si>
  <si>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</si>
  <si>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</si>
  <si>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</si>
  <si>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</si>
  <si>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</si>
  <si>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</si>
  <si>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</si>
  <si>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</si>
  <si>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</si>
  <si>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</si>
  <si>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</si>
  <si>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</si>
  <si>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</si>
  <si>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</si>
  <si>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</si>
  <si>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</si>
  <si>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</si>
  <si>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</si>
  <si>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</si>
  <si>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</si>
  <si>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</si>
  <si>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</si>
  <si>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</si>
  <si>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</si>
  <si>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</si>
  <si>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</si>
  <si>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</si>
  <si>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</si>
  <si>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</si>
  <si>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</si>
  <si>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</si>
  <si>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</si>
  <si>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</si>
  <si>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</si>
  <si>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</si>
  <si>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</si>
  <si>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</si>
  <si>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</si>
  <si>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</si>
  <si>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</si>
  <si>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</si>
  <si>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</si>
  <si>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</si>
  <si>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</si>
  <si>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</si>
  <si>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</si>
  <si>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</si>
  <si>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</si>
  <si>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</si>
  <si>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</si>
  <si>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</si>
  <si>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</si>
  <si>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</si>
  <si>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</si>
  <si>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</si>
  <si>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</si>
  <si>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</si>
  <si>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</si>
  <si>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</si>
  <si>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</si>
  <si>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</si>
  <si>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</si>
  <si>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</si>
  <si>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</si>
  <si>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</si>
  <si>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</si>
  <si>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</si>
  <si>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</si>
  <si>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</si>
  <si>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</si>
  <si>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</si>
  <si>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</si>
  <si>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</si>
  <si>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</si>
  <si>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</si>
  <si>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</si>
  <si>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</si>
  <si>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</si>
  <si>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</si>
  <si>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</si>
  <si>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</si>
  <si>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</si>
  <si>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</si>
  <si>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</si>
  <si>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</si>
  <si>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</si>
  <si>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</si>
  <si>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</si>
  <si>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</si>
  <si>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</si>
  <si>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</si>
  <si>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</si>
  <si>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</si>
  <si>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</si>
  <si>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</si>
  <si>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</si>
  <si>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</si>
  <si>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</si>
  <si>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</si>
  <si>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</si>
  <si>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</si>
  <si>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</si>
  <si>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</si>
  <si>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</si>
  <si>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</si>
  <si>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</si>
  <si>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</si>
  <si>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</si>
  <si>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</si>
  <si>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</si>
  <si>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</si>
  <si>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</si>
  <si>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</si>
  <si>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</si>
  <si>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</si>
  <si>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</si>
  <si>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</si>
  <si>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</si>
  <si>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</si>
  <si>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</si>
  <si>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</si>
  <si>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</si>
  <si>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</si>
  <si>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</si>
  <si>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</si>
  <si>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</si>
  <si>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</si>
  <si>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</si>
  <si>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</si>
  <si>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</si>
  <si>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</si>
  <si>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</si>
  <si>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</si>
  <si>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</si>
  <si>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</si>
  <si>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</si>
  <si>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</si>
  <si>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</si>
  <si>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</si>
  <si>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</si>
  <si>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</si>
  <si>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</si>
  <si>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</si>
  <si>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</si>
  <si>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</si>
  <si>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</si>
  <si>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</si>
  <si>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</si>
  <si>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</si>
  <si>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</si>
  <si>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</si>
  <si>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</si>
  <si>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</si>
  <si>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</si>
  <si>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</si>
  <si>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</si>
  <si>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</si>
  <si>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</si>
  <si>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</si>
  <si>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</si>
  <si>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</si>
  <si>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</si>
  <si>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</si>
  <si>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</si>
  <si>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</si>
  <si>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</si>
  <si>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</si>
  <si>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</si>
  <si>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</si>
  <si>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</si>
  <si>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</si>
  <si>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</si>
  <si>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</si>
  <si>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</si>
  <si>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</si>
  <si>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</si>
  <si>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</si>
  <si>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</si>
  <si>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</si>
  <si>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</si>
  <si>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</si>
  <si>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</si>
  <si>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</si>
  <si>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</si>
  <si>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</si>
  <si>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</si>
  <si>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</si>
  <si>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</si>
  <si>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</si>
  <si>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</si>
  <si>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</si>
  <si>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</si>
  <si>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</si>
  <si>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</si>
  <si>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</si>
  <si>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</si>
  <si>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</si>
  <si>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</si>
  <si>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</si>
  <si>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</si>
  <si>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</si>
  <si>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</si>
  <si>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</si>
  <si>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</si>
  <si>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</si>
  <si>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</si>
  <si>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</si>
  <si>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</si>
  <si>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</si>
  <si>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</si>
  <si>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</si>
  <si>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</si>
  <si>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</si>
  <si>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</si>
  <si>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</si>
  <si>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</si>
  <si>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</si>
  <si>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</si>
  <si>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</si>
  <si>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</si>
  <si>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</si>
  <si>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</si>
  <si>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</si>
  <si>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</si>
  <si>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</si>
  <si>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</si>
  <si>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</si>
  <si>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</si>
  <si>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</si>
  <si>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</si>
  <si>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</si>
  <si>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</si>
  <si>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</si>
  <si>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</si>
  <si>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</si>
  <si>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</si>
  <si>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</si>
  <si>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</si>
  <si>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</si>
  <si>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</si>
  <si>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</si>
  <si>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</si>
  <si>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</si>
  <si>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</si>
  <si>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</si>
  <si>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</si>
  <si>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</si>
  <si>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</si>
  <si>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</si>
  <si>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</si>
  <si>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</si>
  <si>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</si>
  <si>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</si>
  <si>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</si>
  <si>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</si>
  <si>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</si>
  <si>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</si>
  <si>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</si>
  <si>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</si>
  <si>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</si>
  <si>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</si>
  <si>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</si>
  <si>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</si>
  <si>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</si>
  <si>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</si>
  <si>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</si>
  <si>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</si>
  <si>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</si>
  <si>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</si>
  <si>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</si>
  <si>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</si>
  <si>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</si>
  <si>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</si>
  <si>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</si>
  <si>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</si>
  <si>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</si>
  <si>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</si>
  <si>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</si>
  <si>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</si>
  <si>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</si>
  <si>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</si>
  <si>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</si>
  <si>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</si>
  <si>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</si>
  <si>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</si>
  <si>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</si>
  <si>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</si>
  <si>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</si>
  <si>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</si>
  <si>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</si>
  <si>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</si>
  <si>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</si>
  <si>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</si>
  <si>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</si>
  <si>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</si>
  <si>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</si>
  <si>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</si>
  <si>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</si>
  <si>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</si>
  <si>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</si>
  <si>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</si>
  <si>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</si>
  <si>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</si>
  <si>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</si>
  <si>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</si>
  <si>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</si>
  <si>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</si>
  <si>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</si>
  <si>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</si>
  <si>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</si>
  <si>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</si>
  <si>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</si>
  <si>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</si>
  <si>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</si>
  <si>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</si>
  <si>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</si>
  <si>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</si>
  <si>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</si>
  <si>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</si>
  <si>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</si>
  <si>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</si>
  <si>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</si>
  <si>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</si>
  <si>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</si>
  <si>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</si>
  <si>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</si>
  <si>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</si>
  <si>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</si>
  <si>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</si>
  <si>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</si>
  <si>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</si>
  <si>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</si>
  <si>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</si>
  <si>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</si>
  <si>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</si>
  <si>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</si>
  <si>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</si>
  <si>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</si>
  <si>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</si>
  <si>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</si>
  <si>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</si>
  <si>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</si>
  <si>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</si>
  <si>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</si>
  <si>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</si>
  <si>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</si>
  <si>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</si>
  <si>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</si>
  <si>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</si>
  <si>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</si>
  <si>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</si>
  <si>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</si>
  <si>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</si>
  <si>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</si>
  <si>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</si>
  <si>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</si>
  <si>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</si>
  <si>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</si>
  <si>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</si>
  <si>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</si>
  <si>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</si>
  <si>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</si>
  <si>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</si>
  <si>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</si>
  <si>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</si>
  <si>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</si>
  <si>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</si>
  <si>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</si>
  <si>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</si>
  <si>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</si>
  <si>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</si>
  <si>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</si>
  <si>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</si>
  <si>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</si>
  <si>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</si>
  <si>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</si>
  <si>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</si>
  <si>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</si>
  <si>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</si>
  <si>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</si>
  <si>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</si>
  <si>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</si>
  <si>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</si>
  <si>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</si>
  <si>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</si>
  <si>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</si>
  <si>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</si>
  <si>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</si>
  <si>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</si>
  <si>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</si>
  <si>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</si>
  <si>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</si>
  <si>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</si>
  <si>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</si>
  <si>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</si>
  <si>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</si>
  <si>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</si>
  <si>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</si>
  <si>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</si>
  <si>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</si>
  <si>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</si>
  <si>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</si>
  <si>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</si>
  <si>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</si>
  <si>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</si>
  <si>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</si>
  <si>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</si>
  <si>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</si>
  <si>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</si>
  <si>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</si>
  <si>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</si>
  <si>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</si>
  <si>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</si>
  <si>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</si>
  <si>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</si>
  <si>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</si>
  <si>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</si>
  <si>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</si>
  <si>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</si>
  <si>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</si>
  <si>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</si>
  <si>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</si>
  <si>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</si>
  <si>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</si>
  <si>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</si>
  <si>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</si>
  <si>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</si>
  <si>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</si>
  <si>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</si>
  <si>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</si>
  <si>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</si>
  <si>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</si>
  <si>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</si>
  <si>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</si>
  <si>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</si>
  <si>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</si>
  <si>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</si>
  <si>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</si>
  <si>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</si>
  <si>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</si>
  <si>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</si>
  <si>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</si>
  <si>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</si>
  <si>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</si>
  <si>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</si>
  <si>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</si>
  <si>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</si>
  <si>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</si>
  <si>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</si>
  <si>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</si>
  <si>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</si>
  <si>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</si>
  <si>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</si>
  <si>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</si>
  <si>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</si>
  <si>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</si>
  <si>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</si>
  <si>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</si>
  <si>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</si>
  <si>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</si>
  <si>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</si>
  <si>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</si>
  <si>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</si>
  <si>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</si>
  <si>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</si>
  <si>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</si>
  <si>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</si>
  <si>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</si>
  <si>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</si>
  <si>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</si>
  <si>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</si>
  <si>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</si>
  <si>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</si>
  <si>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</si>
  <si>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</si>
  <si>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</si>
  <si>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</si>
  <si>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</si>
  <si>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</si>
  <si>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</si>
  <si>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</si>
  <si>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</si>
  <si>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</si>
  <si>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</si>
  <si>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</si>
  <si>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</si>
  <si>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</si>
  <si>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</si>
  <si>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</si>
  <si>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</si>
  <si>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</si>
  <si>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</si>
  <si>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</si>
  <si>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</si>
  <si>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</si>
  <si>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</si>
  <si>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</si>
  <si>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</si>
  <si>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</si>
  <si>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</si>
  <si>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</si>
  <si>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</si>
  <si>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</si>
  <si>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</si>
  <si>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</si>
  <si>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</si>
  <si>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</si>
  <si>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</si>
  <si>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</si>
  <si>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</si>
  <si>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</si>
  <si>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</si>
  <si>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</si>
  <si>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</si>
  <si>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</si>
  <si>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</si>
  <si>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</si>
  <si>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</si>
  <si>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</si>
  <si>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</si>
  <si>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</si>
  <si>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</si>
  <si>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</si>
  <si>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</si>
  <si>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</si>
  <si>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</si>
  <si>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</si>
  <si>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</si>
  <si>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</si>
  <si>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</si>
  <si>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</si>
  <si>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</si>
  <si>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</si>
  <si>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</si>
  <si>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</si>
  <si>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</si>
  <si>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</si>
  <si>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</si>
  <si>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</si>
  <si>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</si>
  <si>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</si>
  <si>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</si>
  <si>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</si>
  <si>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</si>
  <si>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</si>
  <si>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</si>
  <si>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</si>
  <si>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</si>
  <si>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</si>
  <si>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</si>
  <si>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</si>
  <si>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</si>
  <si>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</si>
  <si>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</si>
  <si>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</si>
  <si>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</si>
  <si>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</si>
  <si>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</si>
  <si>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</si>
  <si>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</si>
  <si>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</si>
  <si>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</si>
  <si>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</si>
  <si>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</si>
  <si>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</si>
  <si>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</si>
  <si>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</si>
  <si>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</si>
  <si>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</si>
  <si>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</si>
  <si>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</si>
  <si>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</si>
  <si>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</si>
  <si>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</si>
  <si>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</si>
  <si>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</si>
  <si>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</si>
  <si>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</si>
  <si>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</si>
  <si>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</si>
  <si>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</si>
  <si>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</si>
  <si>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</si>
  <si>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</si>
  <si>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</si>
  <si>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</si>
  <si>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</si>
  <si>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</si>
  <si>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</si>
  <si>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</si>
  <si>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</si>
  <si>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</si>
  <si>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</si>
  <si>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</si>
  <si>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</si>
  <si>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</si>
  <si>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</si>
  <si>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</si>
  <si>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</si>
  <si>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</si>
  <si>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</si>
  <si>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</si>
  <si>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</si>
  <si>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</si>
  <si>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</si>
  <si>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</si>
  <si>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</si>
  <si>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</si>
  <si>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</si>
  <si>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</si>
  <si>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</si>
  <si>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</si>
  <si>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</si>
  <si>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</si>
  <si>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</si>
  <si>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</si>
  <si>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</si>
  <si>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</si>
  <si>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</si>
  <si>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</si>
  <si>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</si>
  <si>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</si>
  <si>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</si>
  <si>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</si>
  <si>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</si>
  <si>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</si>
  <si>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</si>
  <si>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</si>
  <si>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</si>
  <si>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</si>
  <si>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</si>
  <si>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</si>
  <si>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</si>
  <si>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</si>
  <si>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</si>
  <si>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</si>
  <si>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</si>
  <si>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</si>
  <si>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</si>
  <si>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</si>
  <si>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</si>
  <si>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</si>
  <si>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</si>
  <si>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</si>
  <si>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</si>
  <si>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</si>
  <si>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</si>
  <si>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</si>
  <si>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</si>
  <si>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</si>
  <si>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</si>
  <si>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</si>
  <si>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</si>
  <si>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</si>
  <si>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</si>
  <si>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</si>
  <si>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</si>
  <si>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</si>
  <si>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</si>
  <si>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</si>
  <si>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</si>
  <si>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</si>
  <si>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</si>
  <si>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</si>
  <si>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</si>
  <si>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</si>
  <si>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</si>
  <si>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</si>
  <si>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</si>
  <si>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</si>
  <si>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</si>
  <si>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</si>
  <si>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</si>
  <si>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</si>
  <si>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</si>
  <si>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</si>
  <si>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</si>
  <si>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</si>
  <si>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</si>
  <si>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</si>
  <si>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</si>
  <si>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</si>
  <si>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</si>
  <si>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</si>
  <si>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</si>
  <si>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</si>
  <si>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</si>
  <si>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</si>
  <si>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</si>
  <si>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</si>
  <si>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</si>
  <si>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</si>
  <si>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</si>
  <si>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</si>
  <si>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</si>
  <si>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</si>
  <si>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</si>
  <si>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</si>
  <si>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</si>
  <si>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</si>
  <si>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</si>
  <si>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</si>
  <si>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</si>
  <si>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</si>
  <si>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</si>
  <si>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</si>
  <si>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</si>
  <si>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</si>
  <si>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</si>
  <si>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</si>
  <si>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</si>
  <si>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</si>
  <si>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</si>
  <si>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</si>
  <si>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</si>
  <si>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</si>
  <si>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</si>
  <si>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</si>
  <si>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</si>
  <si>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</si>
  <si>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</si>
  <si>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</si>
  <si>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</si>
  <si>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</si>
  <si>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</si>
  <si>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</si>
  <si>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</si>
  <si>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</si>
  <si>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</si>
  <si>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</si>
  <si>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</si>
  <si>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</si>
  <si>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</si>
  <si>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</si>
  <si>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</si>
  <si>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</si>
  <si>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</si>
  <si>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</si>
  <si>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</si>
  <si>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</si>
  <si>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</si>
  <si>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</si>
  <si>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</si>
  <si>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</si>
  <si>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</si>
  <si>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</si>
  <si>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</si>
  <si>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</si>
  <si>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</si>
  <si>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</si>
  <si>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</si>
  <si>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</si>
  <si>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</si>
  <si>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</si>
  <si>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</si>
  <si>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</si>
  <si>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</si>
  <si>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</si>
  <si>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</si>
  <si>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</si>
  <si>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</si>
  <si>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</si>
  <si>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</si>
  <si>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</si>
  <si>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</si>
  <si>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</si>
  <si>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</si>
  <si>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</si>
  <si>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</si>
  <si>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</si>
  <si>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</si>
  <si>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</si>
  <si>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</si>
  <si>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</si>
  <si>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</si>
  <si>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</si>
  <si>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</si>
  <si>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</si>
  <si>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</si>
  <si>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</si>
  <si>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</si>
  <si>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</si>
  <si>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</si>
  <si>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</si>
  <si>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</si>
  <si>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</si>
  <si>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</si>
  <si>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</si>
  <si>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</si>
  <si>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</si>
  <si>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</si>
  <si>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</si>
  <si>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</si>
  <si>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</si>
  <si>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</si>
  <si>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</si>
  <si>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</si>
  <si>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</si>
  <si>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</si>
  <si>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</si>
  <si>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</si>
  <si>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</si>
  <si>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</si>
  <si>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</si>
  <si>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</si>
  <si>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</si>
  <si>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</si>
  <si>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</si>
  <si>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</si>
  <si>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</si>
  <si>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</si>
  <si>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</si>
  <si>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</si>
  <si>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</si>
  <si>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</si>
  <si>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</si>
  <si>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</si>
  <si>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</si>
  <si>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</si>
  <si>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</si>
  <si>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</si>
  <si>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</si>
  <si>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</si>
  <si>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</si>
  <si>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</si>
  <si>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</si>
  <si>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</si>
  <si>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</si>
  <si>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</si>
  <si>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</si>
  <si>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</si>
  <si>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</si>
  <si>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</si>
  <si>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</si>
  <si>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</si>
  <si>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</si>
  <si>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</si>
  <si>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</si>
  <si>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</si>
  <si>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</si>
  <si>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</si>
  <si>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</si>
  <si>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</si>
  <si>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</si>
  <si>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</si>
  <si>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</si>
  <si>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</si>
  <si>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</si>
  <si>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</si>
  <si>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</si>
  <si>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</si>
  <si>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</si>
  <si>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</si>
  <si>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</si>
  <si>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</si>
  <si>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</si>
  <si>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</si>
  <si>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</si>
  <si>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</si>
  <si>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</si>
  <si>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</si>
  <si>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</si>
  <si>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</si>
  <si>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</si>
  <si>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</si>
  <si>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</si>
  <si>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</si>
  <si>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</si>
  <si>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</si>
  <si>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</si>
  <si>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</si>
  <si>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</si>
  <si>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</si>
  <si>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</si>
  <si>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</si>
  <si>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</si>
  <si>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</si>
  <si>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</si>
  <si>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</si>
  <si>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</si>
  <si>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</si>
  <si>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</si>
  <si>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</si>
  <si>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</si>
  <si>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</si>
  <si>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</si>
  <si>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</si>
  <si>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</si>
  <si>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</si>
  <si>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</si>
  <si>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</si>
  <si>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</si>
  <si>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</si>
  <si>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</si>
  <si>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</si>
  <si>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</si>
  <si>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</si>
  <si>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</si>
  <si>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</si>
  <si>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</si>
  <si>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</si>
  <si>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</si>
  <si>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</si>
  <si>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</si>
  <si>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</si>
  <si>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</si>
  <si>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</si>
  <si>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</si>
  <si>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</si>
  <si>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</si>
  <si>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</si>
  <si>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</si>
  <si>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</si>
  <si>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</si>
  <si>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</si>
  <si>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</si>
  <si>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</si>
  <si>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</si>
  <si>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</si>
  <si>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</si>
  <si>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</si>
  <si>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</si>
  <si>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</si>
  <si>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</si>
  <si>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</si>
  <si>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</si>
  <si>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</si>
  <si>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</si>
  <si>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</si>
  <si>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</si>
  <si>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</si>
  <si>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</si>
  <si>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</si>
  <si>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</si>
  <si>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</si>
  <si>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</si>
  <si>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</si>
  <si>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</si>
  <si>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</si>
  <si>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</si>
  <si>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</si>
  <si>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</si>
  <si>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</si>
  <si>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</si>
  <si>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</si>
  <si>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</si>
  <si>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</si>
  <si>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</si>
  <si>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</si>
  <si>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</si>
  <si>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</si>
  <si>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</si>
  <si>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</si>
  <si>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</si>
  <si>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</si>
  <si>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</si>
  <si>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</si>
  <si>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</si>
  <si>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</si>
  <si>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</si>
  <si>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</si>
  <si>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</si>
  <si>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</si>
  <si>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</si>
  <si>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</si>
  <si>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</si>
  <si>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</si>
  <si>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</si>
  <si>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</si>
  <si>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</si>
  <si>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</si>
  <si>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</si>
  <si>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</si>
  <si>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</si>
  <si>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</si>
  <si>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</si>
  <si>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</si>
  <si>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</si>
  <si>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</si>
  <si>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</si>
  <si>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</si>
  <si>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</si>
  <si>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</si>
  <si>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</si>
  <si>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</si>
  <si>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</si>
  <si>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</si>
  <si>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</si>
  <si>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</si>
  <si>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</si>
  <si>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</si>
  <si>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</si>
  <si>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</si>
  <si>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</si>
  <si>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</si>
  <si>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</si>
  <si>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</si>
  <si>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</si>
  <si>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</si>
  <si>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</si>
  <si>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</si>
  <si>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</si>
  <si>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</si>
  <si>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</si>
  <si>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</si>
  <si>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</si>
  <si>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</si>
  <si>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</si>
  <si>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</si>
  <si>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</si>
  <si>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</si>
  <si>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</si>
  <si>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</si>
  <si>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</si>
  <si>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</si>
  <si>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</si>
  <si>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</si>
  <si>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</si>
  <si>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</si>
  <si>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</si>
  <si>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</si>
  <si>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</si>
  <si>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</si>
  <si>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</si>
  <si>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</si>
  <si>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</si>
  <si>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</si>
  <si>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</si>
  <si>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</si>
  <si>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</si>
  <si>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</si>
  <si>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</si>
  <si>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</si>
  <si>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</si>
  <si>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</si>
  <si>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</si>
  <si>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</si>
  <si>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</si>
  <si>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</si>
  <si>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</si>
  <si>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</si>
  <si>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</si>
  <si>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</si>
  <si>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</si>
  <si>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</si>
  <si>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</si>
  <si>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</si>
  <si>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</si>
  <si>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</si>
  <si>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</si>
  <si>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</si>
  <si>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</si>
  <si>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</si>
  <si>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</si>
  <si>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</si>
  <si>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</si>
  <si>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</si>
  <si>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</si>
  <si>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</si>
  <si>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</si>
  <si>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</si>
  <si>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</si>
  <si>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</si>
  <si>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</si>
  <si>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</si>
  <si>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</si>
  <si>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</si>
  <si>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</si>
  <si>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</si>
  <si>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</si>
  <si>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</si>
  <si>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</si>
  <si>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</si>
  <si>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</si>
  <si>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</si>
  <si>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</si>
  <si>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</si>
  <si>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</si>
  <si>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</si>
  <si>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</si>
  <si>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</si>
  <si>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</si>
  <si>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</si>
  <si>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</si>
  <si>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</si>
  <si>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</si>
  <si>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</si>
  <si>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</si>
  <si>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</si>
  <si>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</si>
  <si>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</si>
  <si>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</si>
  <si>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</si>
  <si>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</si>
  <si>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</si>
  <si>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</si>
  <si>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</si>
  <si>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</si>
  <si>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</si>
  <si>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</si>
  <si>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</si>
  <si>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</si>
  <si>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</si>
  <si>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</si>
  <si>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</si>
  <si>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</si>
  <si>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</si>
  <si>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</si>
  <si>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</si>
  <si>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</si>
  <si>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</si>
  <si>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</si>
  <si>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</si>
  <si>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</si>
  <si>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</si>
  <si>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</si>
  <si>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</si>
  <si>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</si>
  <si>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</si>
  <si>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</si>
  <si>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</si>
  <si>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</si>
  <si>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</si>
  <si>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</si>
  <si>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</si>
  <si>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</si>
  <si>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</si>
  <si>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</si>
  <si>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</si>
  <si>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</si>
  <si>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</si>
  <si>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</si>
  <si>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</si>
  <si>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</si>
  <si>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</si>
  <si>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</si>
  <si>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</si>
  <si>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</si>
  <si>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</si>
  <si>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</si>
  <si>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</si>
  <si>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</si>
  <si>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</si>
  <si>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</si>
  <si>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</si>
  <si>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</si>
  <si>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</si>
  <si>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</si>
  <si>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</si>
  <si>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</si>
  <si>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</si>
  <si>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</si>
  <si>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</si>
  <si>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</si>
  <si>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</si>
  <si>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</si>
  <si>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</si>
  <si>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</si>
  <si>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</si>
  <si>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</si>
  <si>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</si>
  <si>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</si>
  <si>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</si>
  <si>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</si>
  <si>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</si>
  <si>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</si>
  <si>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</si>
  <si>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</si>
  <si>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</si>
  <si>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</si>
  <si>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</si>
  <si>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</si>
  <si>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</si>
  <si>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</si>
  <si>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</si>
  <si>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</si>
  <si>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</si>
  <si>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</si>
  <si>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</si>
  <si>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</si>
  <si>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</si>
  <si>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</si>
  <si>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</si>
  <si>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</si>
  <si>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</si>
  <si>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</si>
  <si>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</si>
  <si>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</si>
  <si>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</si>
  <si>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</si>
  <si>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</si>
  <si>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</si>
  <si>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</si>
  <si>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</si>
  <si>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</si>
  <si>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</si>
  <si>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</si>
  <si>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</si>
  <si>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</si>
  <si>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</si>
  <si>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</si>
  <si>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</si>
  <si>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</si>
  <si>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</si>
  <si>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</si>
  <si>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</si>
  <si>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</si>
  <si>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</si>
  <si>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</si>
  <si>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</si>
  <si>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</si>
  <si>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</si>
  <si>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</si>
  <si>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</si>
  <si>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</si>
  <si>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</si>
  <si>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</si>
  <si>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</si>
  <si>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</si>
  <si>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</si>
  <si>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</si>
  <si>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</si>
  <si>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</si>
  <si>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</si>
  <si>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</si>
  <si>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</si>
  <si>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</si>
  <si>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</si>
  <si>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</si>
  <si>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</si>
  <si>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</si>
  <si>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</si>
  <si>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</si>
  <si>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</si>
  <si>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</si>
  <si>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</si>
  <si>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</si>
  <si>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</si>
  <si>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</si>
  <si>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</si>
  <si>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</si>
  <si>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</si>
  <si>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</si>
  <si>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</si>
  <si>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</si>
  <si>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</si>
  <si>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</si>
  <si>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</si>
  <si>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</si>
  <si>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</si>
  <si>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</si>
  <si>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</si>
  <si>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</si>
  <si>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</si>
  <si>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</si>
  <si>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</si>
  <si>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</si>
  <si>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</si>
  <si>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</si>
  <si>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</si>
  <si>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</si>
  <si>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</si>
  <si>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</si>
  <si>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</si>
  <si>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</si>
  <si>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</si>
  <si>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</si>
  <si>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</si>
  <si>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</si>
  <si>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</si>
  <si>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</si>
  <si>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</si>
  <si>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</si>
  <si>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</si>
  <si>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</si>
  <si>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</si>
  <si>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</si>
  <si>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</si>
  <si>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</si>
  <si>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</si>
  <si>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</si>
  <si>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</si>
  <si>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</si>
  <si>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</si>
  <si>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</si>
  <si>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</si>
  <si>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</si>
  <si>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</si>
  <si>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</si>
  <si>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</si>
  <si>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</si>
  <si>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</si>
  <si>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</si>
  <si>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</si>
  <si>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</si>
  <si>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</si>
  <si>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</si>
  <si>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</si>
  <si>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</si>
  <si>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</si>
  <si>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</si>
  <si>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</si>
  <si>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</si>
  <si>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</si>
  <si>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</si>
  <si>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</si>
  <si>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</si>
  <si>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</si>
  <si>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</si>
  <si>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</si>
  <si>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</si>
  <si>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</si>
  <si>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</si>
  <si>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</si>
  <si>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</si>
  <si>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</si>
  <si>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</si>
  <si>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</si>
  <si>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</si>
  <si>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</si>
  <si>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</si>
  <si>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</si>
  <si>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</si>
  <si>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</si>
  <si>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</si>
  <si>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</si>
  <si>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</si>
  <si>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</si>
  <si>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</si>
  <si>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</si>
  <si>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</si>
  <si>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</si>
  <si>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</si>
  <si>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</si>
  <si>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</si>
  <si>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</si>
  <si>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</si>
  <si>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</si>
  <si>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</si>
  <si>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</si>
  <si>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</si>
  <si>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</si>
  <si>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</si>
  <si>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</si>
  <si>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</si>
  <si>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</si>
  <si>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</si>
  <si>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</si>
  <si>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</si>
  <si>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</si>
  <si>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</si>
  <si>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</si>
  <si>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</si>
  <si>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</si>
  <si>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</si>
  <si>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</si>
  <si>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</si>
  <si>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</si>
  <si>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</si>
  <si>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</si>
  <si>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</si>
  <si>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</si>
  <si>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</si>
  <si>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</si>
  <si>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</si>
  <si>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</si>
  <si>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</si>
  <si>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</si>
  <si>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</si>
  <si>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</si>
  <si>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</si>
  <si>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</si>
  <si>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</si>
  <si>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</si>
  <si>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</si>
  <si>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</si>
  <si>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</si>
  <si>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</si>
  <si>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</si>
  <si>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</si>
  <si>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</si>
  <si>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</si>
  <si>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</si>
  <si>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</si>
  <si>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</si>
  <si>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</si>
  <si>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</si>
  <si>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</si>
  <si>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</si>
  <si>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</si>
  <si>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</si>
  <si>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</si>
  <si>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</si>
  <si>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</si>
  <si>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</si>
  <si>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</si>
  <si>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</si>
  <si>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</si>
  <si>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</si>
  <si>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</si>
  <si>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</si>
  <si>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</si>
  <si>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</si>
  <si>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</si>
  <si>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</si>
  <si>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</si>
  <si>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</si>
  <si>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</si>
  <si>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</si>
  <si>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</si>
  <si>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</si>
  <si>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</si>
  <si>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</si>
  <si>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</si>
  <si>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</si>
  <si>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</si>
  <si>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</si>
  <si>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</si>
  <si>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</si>
  <si>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</si>
  <si>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</si>
  <si>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</si>
  <si>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</si>
  <si>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</si>
  <si>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</si>
  <si>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</si>
  <si>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</si>
  <si>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</si>
  <si>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</si>
  <si>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</si>
  <si>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</si>
  <si>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</si>
  <si>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</si>
  <si>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</si>
  <si>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</si>
  <si>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</si>
  <si>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</si>
  <si>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</si>
  <si>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</si>
  <si>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</si>
  <si>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</si>
  <si>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</si>
  <si>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</si>
  <si>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</si>
  <si>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</si>
  <si>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</si>
  <si>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</si>
  <si>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</si>
  <si>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</si>
  <si>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</si>
  <si>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</si>
  <si>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</si>
  <si>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</si>
  <si>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</si>
  <si>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</si>
  <si>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</si>
  <si>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</si>
  <si>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</si>
  <si>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</si>
  <si>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</si>
  <si>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</si>
  <si>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</si>
  <si>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</si>
  <si>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</si>
  <si>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</si>
  <si>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</si>
  <si>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</si>
  <si>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</si>
  <si>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</si>
  <si>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</si>
  <si>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</si>
  <si>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</si>
  <si>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</si>
  <si>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</si>
  <si>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</si>
  <si>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</si>
  <si>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</si>
  <si>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</si>
  <si>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</si>
  <si>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</si>
  <si>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</si>
  <si>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</si>
  <si>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</si>
  <si>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</si>
  <si>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</si>
  <si>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</si>
  <si>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</si>
  <si>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</si>
  <si>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</si>
  <si>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</si>
  <si>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</si>
  <si>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</si>
  <si>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</si>
  <si>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</si>
  <si>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</si>
  <si>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</si>
  <si>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</si>
  <si>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</si>
  <si>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</si>
  <si>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</si>
  <si>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</si>
  <si>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</si>
  <si>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</si>
  <si>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</si>
  <si>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</si>
  <si>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</si>
  <si>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</si>
  <si>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</si>
  <si>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</si>
  <si>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</si>
  <si>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</si>
  <si>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</si>
  <si>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</si>
  <si>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</si>
  <si>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</si>
  <si>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</si>
  <si>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</si>
  <si>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</si>
  <si>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</si>
  <si>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</si>
  <si>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</si>
  <si>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</si>
  <si>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</si>
  <si>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</si>
  <si>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</si>
  <si>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</si>
  <si>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</si>
  <si>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</si>
  <si>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</si>
  <si>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</si>
  <si>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</si>
  <si>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</si>
  <si>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</si>
  <si>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</si>
  <si>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</si>
  <si>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</si>
  <si>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</si>
  <si>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</si>
  <si>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</si>
  <si>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</si>
  <si>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</si>
  <si>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</si>
  <si>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</si>
  <si>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</si>
  <si>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</si>
  <si>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</si>
  <si>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</si>
  <si>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</si>
  <si>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</si>
  <si>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</si>
  <si>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</si>
  <si>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</si>
  <si>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</si>
  <si>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</si>
  <si>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</si>
  <si>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</si>
  <si>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</si>
  <si>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</si>
  <si>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</si>
  <si>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</si>
  <si>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</si>
  <si>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</si>
  <si>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</si>
  <si>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</si>
  <si>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</si>
  <si>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</si>
  <si>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</si>
  <si>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</si>
  <si>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</si>
  <si>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</si>
  <si>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</si>
  <si>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</si>
  <si>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</si>
  <si>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</si>
  <si>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</si>
  <si>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</si>
  <si>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</si>
  <si>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</si>
  <si>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</si>
  <si>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</si>
  <si>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</si>
  <si>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</si>
  <si>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</si>
  <si>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</si>
  <si>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</si>
  <si>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</si>
  <si>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</si>
  <si>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</si>
  <si>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</si>
  <si>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</si>
  <si>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</si>
  <si>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</si>
  <si>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</si>
  <si>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</si>
  <si>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</si>
  <si>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</si>
  <si>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</si>
  <si>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</si>
  <si>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</si>
  <si>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</si>
  <si>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</si>
  <si>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</si>
  <si>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</si>
  <si>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</si>
  <si>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</si>
  <si>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</si>
  <si>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</si>
  <si>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</si>
  <si>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</si>
  <si>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</si>
  <si>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</si>
  <si>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</si>
  <si>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</si>
  <si>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</si>
  <si>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</si>
  <si>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</si>
  <si>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</si>
  <si>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</si>
  <si>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</si>
  <si>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</si>
  <si>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</si>
  <si>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</si>
  <si>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</si>
  <si>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</si>
  <si>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</si>
  <si>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</si>
  <si>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</si>
  <si>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</si>
  <si>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</si>
  <si>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</si>
  <si>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</si>
  <si>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</si>
  <si>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</si>
  <si>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</si>
  <si>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</si>
  <si>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</si>
  <si>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</si>
  <si>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</si>
  <si>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</si>
  <si>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</si>
  <si>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</si>
  <si>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</si>
  <si>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</si>
  <si>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</si>
  <si>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</si>
  <si>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</si>
  <si>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</si>
  <si>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</si>
  <si>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</si>
  <si>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</si>
  <si>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</si>
  <si>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</si>
  <si>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</si>
  <si>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</si>
  <si>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</si>
  <si>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</si>
  <si>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</si>
  <si>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</si>
  <si>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</si>
  <si>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</si>
  <si>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</si>
  <si>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</si>
  <si>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</si>
  <si>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</si>
  <si>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</si>
  <si>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</si>
  <si>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</si>
  <si>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</si>
  <si>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</si>
  <si>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</si>
  <si>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</si>
  <si>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</si>
  <si>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</si>
  <si>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</si>
  <si>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</si>
  <si>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</si>
  <si>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</si>
  <si>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</si>
  <si>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</si>
  <si>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</si>
  <si>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</si>
  <si>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</si>
  <si>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</si>
  <si>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</si>
  <si>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</si>
  <si>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</si>
  <si>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</si>
  <si>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</si>
  <si>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</si>
  <si>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</si>
  <si>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</si>
  <si>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</si>
  <si>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</si>
  <si>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</si>
  <si>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</si>
  <si>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</si>
  <si>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</si>
  <si>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</si>
  <si>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</si>
  <si>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</si>
  <si>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</si>
  <si>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</si>
  <si>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</si>
  <si>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</si>
  <si>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</si>
  <si>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</si>
  <si>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</si>
  <si>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</si>
  <si>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</si>
  <si>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</si>
  <si>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</si>
  <si>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</si>
  <si>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</si>
  <si>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</si>
  <si>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</si>
  <si>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</si>
  <si>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</si>
  <si>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</si>
  <si>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</si>
  <si>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</si>
  <si>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</si>
  <si>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</si>
  <si>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</si>
  <si>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</si>
  <si>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</si>
  <si>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</si>
  <si>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</si>
  <si>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</si>
  <si>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</si>
  <si>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</si>
  <si>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</si>
  <si>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</si>
  <si>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</si>
  <si>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</si>
  <si>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</si>
  <si>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</si>
  <si>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</si>
  <si>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</si>
  <si>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</si>
  <si>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</si>
  <si>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</si>
  <si>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</si>
  <si>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</si>
  <si>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</si>
  <si>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</si>
  <si>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</si>
  <si>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</si>
  <si>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</si>
  <si>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</si>
  <si>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</si>
  <si>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</si>
  <si>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</si>
  <si>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</si>
  <si>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</si>
  <si>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</si>
  <si>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</si>
  <si>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</si>
  <si>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</si>
  <si>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</si>
  <si>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</si>
  <si>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</si>
  <si>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</si>
  <si>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</si>
  <si>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</si>
  <si>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</si>
  <si>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</si>
  <si>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</si>
  <si>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</si>
  <si>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</si>
  <si>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</si>
  <si>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</si>
  <si>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</si>
  <si>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</si>
  <si>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</si>
  <si>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</si>
  <si>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</si>
  <si>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</si>
  <si>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</si>
  <si>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</si>
  <si>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</si>
  <si>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</si>
  <si>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</si>
  <si>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</si>
  <si>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</si>
  <si>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</si>
  <si>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</si>
  <si>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</si>
  <si>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</si>
  <si>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</si>
  <si>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</si>
  <si>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</si>
  <si>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</si>
  <si>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</si>
  <si>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</si>
  <si>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</si>
  <si>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</si>
  <si>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</si>
  <si>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</si>
  <si>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</si>
  <si>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</si>
  <si>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</si>
  <si>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</si>
  <si>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</si>
  <si>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</si>
  <si>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</si>
  <si>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</si>
  <si>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</si>
  <si>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</si>
  <si>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</si>
  <si>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</si>
  <si>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</si>
  <si>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</si>
  <si>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</si>
  <si>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</si>
  <si>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</si>
  <si>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</si>
  <si>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</si>
  <si>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</si>
  <si>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</si>
  <si>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</si>
  <si>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</si>
  <si>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</si>
  <si>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</si>
  <si>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</si>
  <si>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</si>
  <si>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</si>
  <si>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</si>
  <si>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</si>
  <si>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</si>
  <si>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</si>
  <si>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</si>
  <si>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</si>
  <si>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</si>
  <si>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</si>
  <si>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</si>
  <si>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</si>
  <si>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</si>
  <si>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</si>
  <si>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</si>
  <si>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</si>
  <si>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</si>
  <si>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</si>
  <si>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</si>
  <si>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</si>
  <si>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</si>
  <si>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</si>
  <si>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</si>
  <si>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</si>
  <si>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</si>
  <si>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</si>
  <si>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</si>
  <si>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</si>
  <si>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</si>
  <si>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</si>
  <si>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</si>
  <si>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</si>
  <si>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</si>
  <si>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</si>
  <si>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</si>
  <si>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</si>
  <si>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</si>
  <si>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</si>
  <si>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</si>
  <si>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</si>
  <si>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</si>
  <si>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</si>
  <si>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</si>
  <si>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</si>
  <si>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</si>
  <si>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</si>
  <si>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</si>
  <si>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</si>
  <si>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</si>
  <si>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</si>
  <si>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</si>
  <si>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</si>
  <si>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</si>
  <si>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</si>
  <si>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</si>
  <si>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</si>
  <si>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</si>
  <si>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</si>
  <si>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</si>
  <si>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</si>
  <si>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</si>
  <si>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</si>
  <si>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</si>
  <si>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</si>
  <si>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</si>
  <si>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</si>
  <si>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</si>
  <si>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</si>
  <si>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</si>
  <si>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</si>
  <si>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</si>
  <si>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</si>
  <si>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</si>
  <si>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</si>
  <si>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</si>
  <si>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</si>
  <si>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</si>
  <si>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</si>
  <si>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</si>
  <si>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</si>
  <si>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</si>
  <si>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</si>
  <si>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</si>
  <si>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</si>
  <si>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</si>
  <si>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</si>
  <si>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</si>
  <si>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</si>
  <si>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</si>
  <si>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</si>
  <si>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</si>
  <si>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</si>
  <si>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</si>
  <si>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</si>
  <si>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</si>
  <si>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</si>
  <si>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</si>
  <si>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</si>
  <si>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</si>
  <si>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</si>
  <si>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</si>
  <si>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</si>
  <si>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</si>
  <si>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</si>
  <si>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</si>
  <si>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</si>
  <si>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</si>
  <si>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</si>
  <si>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</si>
  <si>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</si>
  <si>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</si>
  <si>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</si>
  <si>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</si>
  <si>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</si>
  <si>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</si>
  <si>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</si>
  <si>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</si>
  <si>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</si>
  <si>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</si>
  <si>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</si>
  <si>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</si>
  <si>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</si>
  <si>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</si>
  <si>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</si>
  <si>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</si>
  <si>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</si>
  <si>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</si>
  <si>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</si>
  <si>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</si>
  <si>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</si>
  <si>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</si>
  <si>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</si>
  <si>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</si>
  <si>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</si>
  <si>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</si>
  <si>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</si>
  <si>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</si>
  <si>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</si>
  <si>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</si>
  <si>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</si>
  <si>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</si>
  <si>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</si>
  <si>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</si>
  <si>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</si>
  <si>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</si>
  <si>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</si>
  <si>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</si>
  <si>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</si>
  <si>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</si>
  <si>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</si>
  <si>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</si>
  <si>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</si>
  <si>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</si>
  <si>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</si>
  <si>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</si>
  <si>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</si>
  <si>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</si>
  <si>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</si>
  <si>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</si>
  <si>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</si>
  <si>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</si>
  <si>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</si>
  <si>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</si>
  <si>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</si>
  <si>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</si>
  <si>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</si>
  <si>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</si>
  <si>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</si>
  <si>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</si>
  <si>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</si>
  <si>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</si>
  <si>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</si>
  <si>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</si>
  <si>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</si>
  <si>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</si>
  <si>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</si>
  <si>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</si>
  <si>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</si>
  <si>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</si>
  <si>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</si>
  <si>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</si>
  <si>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</si>
  <si>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</si>
  <si>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</si>
  <si>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</si>
  <si>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</si>
  <si>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</si>
  <si>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</si>
  <si>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</si>
  <si>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</si>
  <si>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</si>
  <si>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</si>
  <si>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</si>
  <si>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</si>
  <si>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</si>
  <si>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</si>
  <si>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</si>
  <si>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</si>
  <si>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</si>
  <si>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</si>
  <si>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</si>
  <si>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</si>
  <si>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</si>
  <si>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</si>
  <si>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</si>
  <si>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</si>
  <si>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</si>
  <si>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</si>
  <si>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</si>
  <si>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</si>
  <si>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</si>
  <si>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</si>
  <si>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</si>
  <si>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</si>
  <si>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</si>
  <si>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</si>
  <si>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</si>
  <si>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</si>
  <si>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</si>
  <si>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</si>
  <si>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</si>
  <si>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</si>
  <si>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</si>
  <si>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</si>
  <si>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</si>
  <si>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</si>
  <si>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</si>
  <si>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</si>
  <si>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</si>
  <si>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</si>
  <si>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</si>
  <si>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</si>
  <si>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</si>
  <si>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</si>
  <si>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</si>
  <si>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</si>
  <si>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</si>
  <si>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</si>
  <si>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</si>
  <si>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</si>
  <si>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</si>
  <si>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</si>
  <si>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</si>
  <si>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</si>
  <si>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</si>
  <si>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</si>
  <si>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</si>
  <si>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</si>
  <si>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</si>
  <si>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</si>
  <si>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</si>
  <si>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</si>
  <si>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</si>
  <si>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</si>
  <si>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</si>
  <si>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</si>
  <si>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</si>
  <si>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</si>
  <si>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</si>
  <si>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</si>
  <si>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</si>
  <si>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</si>
  <si>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</si>
  <si>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</si>
  <si>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</si>
  <si>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</si>
  <si>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</si>
  <si>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</si>
  <si>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</si>
  <si>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</si>
  <si>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</si>
  <si>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</si>
  <si>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</si>
  <si>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</si>
  <si>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</si>
  <si>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</si>
  <si>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</si>
  <si>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</si>
  <si>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</si>
  <si>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</si>
  <si>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</si>
  <si>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</si>
  <si>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</si>
  <si>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</si>
  <si>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</si>
  <si>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</si>
  <si>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</si>
  <si>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</si>
  <si>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</si>
  <si>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</si>
  <si>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</si>
  <si>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</si>
  <si>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</si>
  <si>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</si>
  <si>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</si>
  <si>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</si>
  <si>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</si>
  <si>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</si>
  <si>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</si>
  <si>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</si>
  <si>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</si>
  <si>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</si>
  <si>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</si>
  <si>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</si>
  <si>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</si>
  <si>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</si>
  <si>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</si>
  <si>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</si>
  <si>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</si>
  <si>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</si>
  <si>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</si>
  <si>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</si>
  <si>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</si>
  <si>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</si>
  <si>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</si>
  <si>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</si>
  <si>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</si>
  <si>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</si>
  <si>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</si>
  <si>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</si>
  <si>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</si>
  <si>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</si>
  <si>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</si>
  <si>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</si>
  <si>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</si>
  <si>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</si>
  <si>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</si>
  <si>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</si>
  <si>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</si>
  <si>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</si>
  <si>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</si>
  <si>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</si>
  <si>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</si>
  <si>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</si>
  <si>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</si>
  <si>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</si>
  <si>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</si>
  <si>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</si>
  <si>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</si>
  <si>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</si>
  <si>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</si>
  <si>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</si>
  <si>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</si>
  <si>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</si>
  <si>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</si>
  <si>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</si>
  <si>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</si>
  <si>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</si>
  <si>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</si>
  <si>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</si>
  <si>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</si>
  <si>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</si>
  <si>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</si>
  <si>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</si>
  <si>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</si>
  <si>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</si>
  <si>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</si>
  <si>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</si>
  <si>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</si>
  <si>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</si>
  <si>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</si>
  <si>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</si>
  <si>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</si>
  <si>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</si>
  <si>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</si>
  <si>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</si>
  <si>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</si>
  <si>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</si>
  <si>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</si>
  <si>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</si>
  <si>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</si>
  <si>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</si>
  <si>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</si>
  <si>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</si>
  <si>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</si>
  <si>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</si>
  <si>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</si>
  <si>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</si>
  <si>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</si>
  <si>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</si>
  <si>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</si>
  <si>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</si>
  <si>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</si>
  <si>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</si>
  <si>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</si>
  <si>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</si>
  <si>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</si>
  <si>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</si>
  <si>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</si>
  <si>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</si>
  <si>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</si>
  <si>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</si>
  <si>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</si>
  <si>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</si>
  <si>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</si>
  <si>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</si>
  <si>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</si>
  <si>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</si>
  <si>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</si>
  <si>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</si>
  <si>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</si>
  <si>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</si>
  <si>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</si>
  <si>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</si>
  <si>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</si>
  <si>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</si>
  <si>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</si>
  <si>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</si>
  <si>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</si>
  <si>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</si>
  <si>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</si>
  <si>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</si>
  <si>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</si>
  <si>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</si>
  <si>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</si>
  <si>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</si>
  <si>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</si>
  <si>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</si>
  <si>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</si>
  <si>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</si>
  <si>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</si>
  <si>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</si>
  <si>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</si>
  <si>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</si>
  <si>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</si>
  <si>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</si>
  <si>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</si>
  <si>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</si>
  <si>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</si>
  <si>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</si>
  <si>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</si>
  <si>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</si>
  <si>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</si>
  <si>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</si>
  <si>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</si>
  <si>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</si>
  <si>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</si>
  <si>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</si>
  <si>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</si>
  <si>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</si>
  <si>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</si>
  <si>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</si>
  <si>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</si>
  <si>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</si>
  <si>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</si>
  <si>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</si>
  <si>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</si>
  <si>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</si>
  <si>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</si>
  <si>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</si>
  <si>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</si>
  <si>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</si>
  <si>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</si>
  <si>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</si>
  <si>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</si>
  <si>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</si>
  <si>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</si>
  <si>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</si>
  <si>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</si>
  <si>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</si>
  <si>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</si>
  <si>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</si>
  <si>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</si>
  <si>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</si>
  <si>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</si>
  <si>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</si>
  <si>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</si>
  <si>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</si>
  <si>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</si>
  <si>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</si>
  <si>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</si>
  <si>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</si>
  <si>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</si>
  <si>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</si>
  <si>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</si>
  <si>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</si>
  <si>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</si>
  <si>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</si>
  <si>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</si>
  <si>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</si>
  <si>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</si>
  <si>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</si>
  <si>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</si>
  <si>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</si>
  <si>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</si>
  <si>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</si>
  <si>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</si>
  <si>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</si>
  <si>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</si>
  <si>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</si>
  <si>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</si>
  <si>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</si>
  <si>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</si>
  <si>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</si>
  <si>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</si>
  <si>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</si>
  <si>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</si>
  <si>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</si>
  <si>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</si>
  <si>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</si>
  <si>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</si>
  <si>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</si>
  <si>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</si>
  <si>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</si>
  <si>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</si>
  <si>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</si>
  <si>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</si>
  <si>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</si>
  <si>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</si>
  <si>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</si>
  <si>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</si>
  <si>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</si>
  <si>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</si>
  <si>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</si>
  <si>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</si>
  <si>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</si>
  <si>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</si>
  <si>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</si>
  <si>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</si>
  <si>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</si>
  <si>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</si>
  <si>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</si>
  <si>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</si>
  <si>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</si>
  <si>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</si>
  <si>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</si>
  <si>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</si>
  <si>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</si>
  <si>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</si>
  <si>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</si>
  <si>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</si>
  <si>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</si>
  <si>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</si>
  <si>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</si>
  <si>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</si>
  <si>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</si>
  <si>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</si>
  <si>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</si>
  <si>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</si>
  <si>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</si>
  <si>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</si>
  <si>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</si>
  <si>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</si>
  <si>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</si>
  <si>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</si>
  <si>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</si>
  <si>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</si>
  <si>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</si>
  <si>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</si>
  <si>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</si>
  <si>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</si>
  <si>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</si>
  <si>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</si>
  <si>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</si>
  <si>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</si>
  <si>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</si>
  <si>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</si>
  <si>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</si>
  <si>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</si>
  <si>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</si>
  <si>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</si>
  <si>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</si>
  <si>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</si>
  <si>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</si>
  <si>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</si>
  <si>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</si>
  <si>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</si>
  <si>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</si>
  <si>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</si>
  <si>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</si>
  <si>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</si>
  <si>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</si>
  <si>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</si>
  <si>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</si>
  <si>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</si>
  <si>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</si>
  <si>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</si>
  <si>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</si>
  <si>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</si>
  <si>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</si>
  <si>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</si>
  <si>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</si>
  <si>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</si>
  <si>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</si>
  <si>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</si>
  <si>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</si>
  <si>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</si>
  <si>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</si>
  <si>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</si>
  <si>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</si>
  <si>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</si>
  <si>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</si>
  <si>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</si>
  <si>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</si>
  <si>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</si>
  <si>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</si>
  <si>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</si>
  <si>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</si>
  <si>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</si>
  <si>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</si>
  <si>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</si>
  <si>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</si>
  <si>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</si>
  <si>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</si>
  <si>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</si>
  <si>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</si>
  <si>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</si>
  <si>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</si>
  <si>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</si>
  <si>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</si>
  <si>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</si>
  <si>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</si>
  <si>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</si>
  <si>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</si>
  <si>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</si>
  <si>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</si>
  <si>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</si>
  <si>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</si>
  <si>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</si>
  <si>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</si>
  <si>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</si>
  <si>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</si>
  <si>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</si>
  <si>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</si>
  <si>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</si>
  <si>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</si>
  <si>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</si>
  <si>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</si>
  <si>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</si>
  <si>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</si>
  <si>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</si>
  <si>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</si>
  <si>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</si>
  <si>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</si>
  <si>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</si>
  <si>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</si>
  <si>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</si>
  <si>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</si>
  <si>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</si>
  <si>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</si>
  <si>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</si>
  <si>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</si>
  <si>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</si>
  <si>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</si>
  <si>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</si>
  <si>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</si>
  <si>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</si>
  <si>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</si>
  <si>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</si>
  <si>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</si>
  <si>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</si>
  <si>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</si>
  <si>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</si>
  <si>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</si>
  <si>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</si>
  <si>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</si>
  <si>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</si>
  <si>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</si>
  <si>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</si>
  <si>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</si>
  <si>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</si>
  <si>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</si>
  <si>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</si>
  <si>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</si>
  <si>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</si>
  <si>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</si>
  <si>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</si>
  <si>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</si>
  <si>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</si>
  <si>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</si>
  <si>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</si>
  <si>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</si>
  <si>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</si>
  <si>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</si>
  <si>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</si>
  <si>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</si>
  <si>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</si>
  <si>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</si>
  <si>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</si>
  <si>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</si>
  <si>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</si>
  <si>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</si>
  <si>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</si>
  <si>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</si>
  <si>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</si>
  <si>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</si>
  <si>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</si>
  <si>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</si>
  <si>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</si>
  <si>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</si>
  <si>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</si>
  <si>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</si>
  <si>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</si>
  <si>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</si>
  <si>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</si>
  <si>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</si>
  <si>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</si>
  <si>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</si>
  <si>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</si>
  <si>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</si>
  <si>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</si>
  <si>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</si>
  <si>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</si>
  <si>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</si>
  <si>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</si>
  <si>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</si>
  <si>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</si>
  <si>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</si>
  <si>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</si>
  <si>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</si>
  <si>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</si>
  <si>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</si>
  <si>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</si>
  <si>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</si>
  <si>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</si>
  <si>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</si>
  <si>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</si>
  <si>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</si>
  <si>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</si>
  <si>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</si>
  <si>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</si>
  <si>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</si>
  <si>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</si>
  <si>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</si>
  <si>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</si>
  <si>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</si>
  <si>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</si>
  <si>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</si>
  <si>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</si>
  <si>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</si>
  <si>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</si>
  <si>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</si>
  <si>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</si>
  <si>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</si>
  <si>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</si>
  <si>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</si>
  <si>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</si>
  <si>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</si>
  <si>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</si>
  <si>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</si>
  <si>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</si>
  <si>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</si>
  <si>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</si>
  <si>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</si>
  <si>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</si>
  <si>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</si>
  <si>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</si>
  <si>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</si>
  <si>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</si>
  <si>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</si>
  <si>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</si>
  <si>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</si>
  <si>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</si>
  <si>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</si>
  <si>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</si>
  <si>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</si>
  <si>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</si>
  <si>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</si>
  <si>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</si>
  <si>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</si>
  <si>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</si>
  <si>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</si>
  <si>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</si>
  <si>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</si>
  <si>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</si>
  <si>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</si>
  <si>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</si>
  <si>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</si>
  <si>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</si>
  <si>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</si>
  <si>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</si>
  <si>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</si>
  <si>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</si>
  <si>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</si>
  <si>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</si>
  <si>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</si>
  <si>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</si>
  <si>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</si>
  <si>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</si>
  <si>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</si>
  <si>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</si>
  <si>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</si>
  <si>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</si>
  <si>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</si>
  <si>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</si>
  <si>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</si>
  <si>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</si>
  <si>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</si>
  <si>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</si>
  <si>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</si>
  <si>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</si>
  <si>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</si>
  <si>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</si>
  <si>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</si>
  <si>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</si>
  <si>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</si>
  <si>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</si>
  <si>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</si>
  <si>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</si>
  <si>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</si>
  <si>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</si>
  <si>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</si>
  <si>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</si>
  <si>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</si>
  <si>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</si>
  <si>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</si>
  <si>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</si>
  <si>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</si>
  <si>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</si>
  <si>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</si>
  <si>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</si>
  <si>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</si>
  <si>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</si>
  <si>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</si>
  <si>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</si>
  <si>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</si>
  <si>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</si>
  <si>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</si>
  <si>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</si>
  <si>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</si>
  <si>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</si>
  <si>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</si>
  <si>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</si>
  <si>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</si>
  <si>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</si>
  <si>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</si>
  <si>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</si>
  <si>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</si>
  <si>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</si>
  <si>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</si>
  <si>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</si>
  <si>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</si>
  <si>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</si>
  <si>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</si>
  <si>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</si>
  <si>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</si>
  <si>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</si>
  <si>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</si>
  <si>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</si>
  <si>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</si>
  <si>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</si>
  <si>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</si>
  <si>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</si>
  <si>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</si>
  <si>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</si>
  <si>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</si>
  <si>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</si>
  <si>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</si>
  <si>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</si>
  <si>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</si>
  <si>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</si>
  <si>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</si>
  <si>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</si>
  <si>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</si>
  <si>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</si>
  <si>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</si>
  <si>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</si>
  <si>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</si>
  <si>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</si>
  <si>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</si>
  <si>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</si>
  <si>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</si>
  <si>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</si>
  <si>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</si>
  <si>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</si>
  <si>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</si>
  <si>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</si>
  <si>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</si>
  <si>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</si>
  <si>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</si>
  <si>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</si>
  <si>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</si>
  <si>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</si>
  <si>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</si>
  <si>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</si>
  <si>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</si>
  <si>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</si>
  <si>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</si>
  <si>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</si>
  <si>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</si>
  <si>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</si>
  <si>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</si>
  <si>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</si>
  <si>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</si>
  <si>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</si>
  <si>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</si>
  <si>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</si>
  <si>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</si>
  <si>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</si>
  <si>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</si>
  <si>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</si>
  <si>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</si>
  <si>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</si>
  <si>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</si>
  <si>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</si>
  <si>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</si>
  <si>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</si>
  <si>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</si>
  <si>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</si>
  <si>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</si>
  <si>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</si>
  <si>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</si>
  <si>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</si>
  <si>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</si>
  <si>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</si>
  <si>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</si>
  <si>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</si>
  <si>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</si>
  <si>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</si>
  <si>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</si>
  <si>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</si>
  <si>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</si>
  <si>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</si>
  <si>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</si>
  <si>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</si>
  <si>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</si>
  <si>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</si>
  <si>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</si>
  <si>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</si>
  <si>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</si>
  <si>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</si>
  <si>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</si>
  <si>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</si>
  <si>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</si>
  <si>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</si>
  <si>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</si>
  <si>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</si>
  <si>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</si>
  <si>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</si>
  <si>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</si>
  <si>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</si>
  <si>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</si>
  <si>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</si>
  <si>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</si>
  <si>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</si>
  <si>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</si>
  <si>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</si>
  <si>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</si>
  <si>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</si>
  <si>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</si>
  <si>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</si>
  <si>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</si>
  <si>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</si>
  <si>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</si>
  <si>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</si>
  <si>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</si>
  <si>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</si>
  <si>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</si>
  <si>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</si>
  <si>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</si>
  <si>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</si>
  <si>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</si>
  <si>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</si>
  <si>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</si>
  <si>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</si>
  <si>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</si>
  <si>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</si>
  <si>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</si>
  <si>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</si>
  <si>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</si>
  <si>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</si>
  <si>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</si>
  <si>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</si>
  <si>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</si>
  <si>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</si>
  <si>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</si>
  <si>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</si>
  <si>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</si>
  <si>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</si>
  <si>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</si>
  <si>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</si>
  <si>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</si>
  <si>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</si>
  <si>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</si>
  <si>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</si>
  <si>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</si>
  <si>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</si>
  <si>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</si>
  <si>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</si>
  <si>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</si>
  <si>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</si>
  <si>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</si>
  <si>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</si>
  <si>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</si>
  <si>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</si>
  <si>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</si>
  <si>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</si>
  <si>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</si>
  <si>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</si>
  <si>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</si>
  <si>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</si>
  <si>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</si>
  <si>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</si>
  <si>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</si>
  <si>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</si>
  <si>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</si>
  <si>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</si>
  <si>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</si>
  <si>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</si>
  <si>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</si>
  <si>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</si>
  <si>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</si>
  <si>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</si>
  <si>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</si>
  <si>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</si>
  <si>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</si>
  <si>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</si>
  <si>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</si>
  <si>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</si>
  <si>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</si>
  <si>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</si>
  <si>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</si>
  <si>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</si>
  <si>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</si>
  <si>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</si>
  <si>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</si>
  <si>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</si>
  <si>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</si>
  <si>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</si>
  <si>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</si>
  <si>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</si>
  <si>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</si>
  <si>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</si>
  <si>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</si>
  <si>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</si>
  <si>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</si>
  <si>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</si>
  <si>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</si>
  <si>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</si>
  <si>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</si>
  <si>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</si>
  <si>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</si>
  <si>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</si>
  <si>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</si>
  <si>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</si>
  <si>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</si>
  <si>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</si>
  <si>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</si>
  <si>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</si>
  <si>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</si>
  <si>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</si>
  <si>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</si>
  <si>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</si>
  <si>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</si>
  <si>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</si>
  <si>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</si>
  <si>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</si>
  <si>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</si>
  <si>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</si>
  <si>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</si>
  <si>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</si>
  <si>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</si>
  <si>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</si>
  <si>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</si>
  <si>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</si>
  <si>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</si>
  <si>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</si>
  <si>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</si>
  <si>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</si>
  <si>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</si>
  <si>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</si>
  <si>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</si>
  <si>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</si>
  <si>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</si>
  <si>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</si>
  <si>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</si>
  <si>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</si>
  <si>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</si>
  <si>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</si>
  <si>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</si>
  <si>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</si>
  <si>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</si>
  <si>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</si>
  <si>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</si>
  <si>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</si>
  <si>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</si>
  <si>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</si>
  <si>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</si>
  <si>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</si>
  <si>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</si>
  <si>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</si>
  <si>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</si>
  <si>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</si>
  <si>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</si>
  <si>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</si>
  <si>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</si>
  <si>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</si>
  <si>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</si>
  <si>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</si>
  <si>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</si>
  <si>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</si>
  <si>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</si>
  <si>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</si>
  <si>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</si>
  <si>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</si>
  <si>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</si>
  <si>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</si>
  <si>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</si>
  <si>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</si>
  <si>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</si>
  <si>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</si>
  <si>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</si>
  <si>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</si>
  <si>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</si>
  <si>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</si>
  <si>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</si>
  <si>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</si>
  <si>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</si>
  <si>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</si>
  <si>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</si>
  <si>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</si>
  <si>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</si>
  <si>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</si>
  <si>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</si>
  <si>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</si>
  <si>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</si>
  <si>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</si>
  <si>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</si>
  <si>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</si>
  <si>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</si>
  <si>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</si>
  <si>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</si>
  <si>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</si>
  <si>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</si>
  <si>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</si>
  <si>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</si>
  <si>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</si>
  <si>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</si>
  <si>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</si>
  <si>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</si>
  <si>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</si>
  <si>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</si>
  <si>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</si>
  <si>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</si>
  <si>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</si>
  <si>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</si>
  <si>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</si>
  <si>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</si>
  <si>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</si>
  <si>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</si>
  <si>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</si>
  <si>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</si>
  <si>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</si>
  <si>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</si>
  <si>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</si>
  <si>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</si>
  <si>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</si>
  <si>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</si>
  <si>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</si>
  <si>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</si>
  <si>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</si>
  <si>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</si>
  <si>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</si>
  <si>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</si>
  <si>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</si>
  <si>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</si>
  <si>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</si>
  <si>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</si>
  <si>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</si>
  <si>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</si>
  <si>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</si>
  <si>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</si>
  <si>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</si>
  <si>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</si>
  <si>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</si>
  <si>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</si>
  <si>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</si>
  <si>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</si>
  <si>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</si>
  <si>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</si>
  <si>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</si>
  <si>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</si>
  <si>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</si>
  <si>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</si>
  <si>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</si>
  <si>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</si>
  <si>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</si>
  <si>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</si>
  <si>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</si>
  <si>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</si>
  <si>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</si>
  <si>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</si>
  <si>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</si>
  <si>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</si>
  <si>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</si>
  <si>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</si>
  <si>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</si>
  <si>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</si>
  <si>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</si>
  <si>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</si>
  <si>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</si>
  <si>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</si>
  <si>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</si>
  <si>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</si>
  <si>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</si>
  <si>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</si>
  <si>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</si>
  <si>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</si>
  <si>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</si>
  <si>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</si>
  <si>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</si>
  <si>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</si>
  <si>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</si>
  <si>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</si>
  <si>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</si>
  <si>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</si>
  <si>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</si>
  <si>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</si>
  <si>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</si>
  <si>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</si>
  <si>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</si>
  <si>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</si>
  <si>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</si>
  <si>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</si>
  <si>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</si>
  <si>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</si>
  <si>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</si>
  <si>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</si>
  <si>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</si>
  <si>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</si>
  <si>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</si>
  <si>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</si>
  <si>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</si>
  <si>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</si>
  <si>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</si>
  <si>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</si>
  <si>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</si>
  <si>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</si>
  <si>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</si>
  <si>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</si>
  <si>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</si>
  <si>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</si>
  <si>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</si>
  <si>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</si>
  <si>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</si>
  <si>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</si>
  <si>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</si>
  <si>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</si>
  <si>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</si>
  <si>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</si>
  <si>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</si>
  <si>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</si>
  <si>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</si>
  <si>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</si>
  <si>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</si>
  <si>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</si>
  <si>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</si>
  <si>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</si>
  <si>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</si>
  <si>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</si>
  <si>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</si>
  <si>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</si>
  <si>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</si>
  <si>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</si>
  <si>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</si>
  <si>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</si>
  <si>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</si>
  <si>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</si>
  <si>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</si>
  <si>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</si>
  <si>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</si>
  <si>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</si>
  <si>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</si>
  <si>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</si>
  <si>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</si>
  <si>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</si>
  <si>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</si>
  <si>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</si>
  <si>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</si>
  <si>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</si>
  <si>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</si>
  <si>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</si>
  <si>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</si>
  <si>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</si>
  <si>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</si>
  <si>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</si>
  <si>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</si>
  <si>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</si>
  <si>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</si>
  <si>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</si>
  <si>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</si>
  <si>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</si>
  <si>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</si>
  <si>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</si>
  <si>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</si>
  <si>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</si>
  <si>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</si>
  <si>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</si>
  <si>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</si>
  <si>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</si>
  <si>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</si>
  <si>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</si>
  <si>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</si>
  <si>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</si>
  <si>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</si>
  <si>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</si>
  <si>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</si>
  <si>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</si>
  <si>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</si>
  <si>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</si>
  <si>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</si>
  <si>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</si>
  <si>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</si>
  <si>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</si>
  <si>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</si>
  <si>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</si>
  <si>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</si>
  <si>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</si>
  <si>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</si>
  <si>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</si>
  <si>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</si>
  <si>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</si>
  <si>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</si>
  <si>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</si>
  <si>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</si>
  <si>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</si>
  <si>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</si>
  <si>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</si>
  <si>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</si>
  <si>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</si>
  <si>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</si>
  <si>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</si>
  <si>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</si>
  <si>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</si>
  <si>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</si>
  <si>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</si>
  <si>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</si>
  <si>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</si>
  <si>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</si>
  <si>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</si>
  <si>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</si>
  <si>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</si>
  <si>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</si>
  <si>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</si>
  <si>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</si>
  <si>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</si>
  <si>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</si>
  <si>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</si>
  <si>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</si>
  <si>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</si>
  <si>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</si>
  <si>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</si>
  <si>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</si>
  <si>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</si>
  <si>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</si>
  <si>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</si>
  <si>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</si>
  <si>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</si>
  <si>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</si>
  <si>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</si>
  <si>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</si>
  <si>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</si>
  <si>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</si>
  <si>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</si>
  <si>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</si>
  <si>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</si>
  <si>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</si>
  <si>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</si>
  <si>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</si>
  <si>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</si>
  <si>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</si>
  <si>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</si>
  <si>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</si>
  <si>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</si>
  <si>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</si>
  <si>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</si>
  <si>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</si>
  <si>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</si>
  <si>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</si>
  <si>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</si>
  <si>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</si>
  <si>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</si>
  <si>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</si>
  <si>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</si>
  <si>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</si>
  <si>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</si>
  <si>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</si>
  <si>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</si>
  <si>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</si>
  <si>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</si>
  <si>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</si>
  <si>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</si>
  <si>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</si>
  <si>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</si>
  <si>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</si>
  <si>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</si>
  <si>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</si>
  <si>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</si>
  <si>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</si>
  <si>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</si>
  <si>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</si>
  <si>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</si>
  <si>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</si>
  <si>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</si>
  <si>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</si>
  <si>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</si>
  <si>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</si>
  <si>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</si>
  <si>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</si>
  <si>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</si>
  <si>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</si>
  <si>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</si>
  <si>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</si>
  <si>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</si>
  <si>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</si>
  <si>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</si>
  <si>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</si>
  <si>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</si>
  <si>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</si>
  <si>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</si>
  <si>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</si>
  <si>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</si>
  <si>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</si>
  <si>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</si>
  <si>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</si>
  <si>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</si>
  <si>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</si>
  <si>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</si>
  <si>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</si>
  <si>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</si>
  <si>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</si>
  <si>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</si>
  <si>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</si>
  <si>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</si>
  <si>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</si>
  <si>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</si>
  <si>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</si>
  <si>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</si>
  <si>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</si>
  <si>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</si>
  <si>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</si>
  <si>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</si>
  <si>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</si>
  <si>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</si>
  <si>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</si>
  <si>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</si>
  <si>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</si>
  <si>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</si>
  <si>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</si>
  <si>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</si>
  <si>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</si>
  <si>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</si>
  <si>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</si>
  <si>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</si>
  <si>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</si>
  <si>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</si>
  <si>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</si>
  <si>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</si>
  <si>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</si>
  <si>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</si>
  <si>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</si>
  <si>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</si>
  <si>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</si>
  <si>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</si>
  <si>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</si>
  <si>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</si>
  <si>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</si>
  <si>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</si>
  <si>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</si>
  <si>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</si>
  <si>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</si>
  <si>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</si>
  <si>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</si>
  <si>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</si>
  <si>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</si>
  <si>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</si>
  <si>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</si>
  <si>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</si>
  <si>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</si>
  <si>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</si>
  <si>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</si>
  <si>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</si>
  <si>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</si>
  <si>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</si>
  <si>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</si>
  <si>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</si>
  <si>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</si>
  <si>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</si>
  <si>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</si>
  <si>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</si>
  <si>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</si>
  <si>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</si>
  <si>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</si>
  <si>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</si>
  <si>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</si>
  <si>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</si>
  <si>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</si>
  <si>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</si>
  <si>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</si>
  <si>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</si>
  <si>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</si>
  <si>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</si>
  <si>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</si>
  <si>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</si>
  <si>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</si>
  <si>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</si>
  <si>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</si>
  <si>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</si>
  <si>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</si>
  <si>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</si>
  <si>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</si>
  <si>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</si>
  <si>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</si>
  <si>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</si>
  <si>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</si>
  <si>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</si>
  <si>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</si>
  <si>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</si>
  <si>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</si>
  <si>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</si>
  <si>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</si>
  <si>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</si>
  <si>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</si>
  <si>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</si>
  <si>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</si>
  <si>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</si>
  <si>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</si>
  <si>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</si>
  <si>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</si>
  <si>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</si>
  <si>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</si>
  <si>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</si>
  <si>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</si>
  <si>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</si>
  <si>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</si>
  <si>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</si>
  <si>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</si>
  <si>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</si>
  <si>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</si>
  <si>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</si>
  <si>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</si>
  <si>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</si>
  <si>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</si>
  <si>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</si>
  <si>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</si>
  <si>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</si>
  <si>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</si>
  <si>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</si>
  <si>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</si>
  <si>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</si>
  <si>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</si>
  <si>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</si>
  <si>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</si>
  <si>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</si>
  <si>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</si>
  <si>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</si>
  <si>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</si>
  <si>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</si>
  <si>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</si>
  <si>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</si>
  <si>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</si>
  <si>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</si>
  <si>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</si>
  <si>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</si>
  <si>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</si>
  <si>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</si>
  <si>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</si>
  <si>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</si>
  <si>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</si>
  <si>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</si>
  <si>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</si>
  <si>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</si>
  <si>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</si>
  <si>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</si>
  <si>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</si>
  <si>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</si>
  <si>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</si>
  <si>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</si>
  <si>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</si>
  <si>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</si>
  <si>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</si>
  <si>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</si>
  <si>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</si>
  <si>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</si>
  <si>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</si>
  <si>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</si>
  <si>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</si>
  <si>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</si>
  <si>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</si>
  <si>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</si>
  <si>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</si>
  <si>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</si>
  <si>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</si>
  <si>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</si>
  <si>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</si>
  <si>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</si>
  <si>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</si>
  <si>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</si>
  <si>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</si>
  <si>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</si>
  <si>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</si>
  <si>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</si>
  <si>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</si>
  <si>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</si>
  <si>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</si>
  <si>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</si>
  <si>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</si>
  <si>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</si>
  <si>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</si>
  <si>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</si>
  <si>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</si>
  <si>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</si>
  <si>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</si>
  <si>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</si>
  <si>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</si>
  <si>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</si>
  <si>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</si>
  <si>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</si>
  <si>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</si>
  <si>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</si>
  <si>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</si>
  <si>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</si>
  <si>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</si>
  <si>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</si>
  <si>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</si>
  <si>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</si>
  <si>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</si>
  <si>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</si>
  <si>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</si>
  <si>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</si>
  <si>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</si>
  <si>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</si>
  <si>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</si>
  <si>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</si>
  <si>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</si>
  <si>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</si>
  <si>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</si>
  <si>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</si>
  <si>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</si>
  <si>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</si>
  <si>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</si>
  <si>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</si>
  <si>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</si>
  <si>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</si>
  <si>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</si>
  <si>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</si>
  <si>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</si>
  <si>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</si>
  <si>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</si>
  <si>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</si>
  <si>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</si>
  <si>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</si>
  <si>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</si>
  <si>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</si>
  <si>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</si>
  <si>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</si>
  <si>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</si>
  <si>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</si>
  <si>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</si>
  <si>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</si>
  <si>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</si>
  <si>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</si>
  <si>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</si>
  <si>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</si>
  <si>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</si>
  <si>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</si>
  <si>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</si>
  <si>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</si>
  <si>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</si>
  <si>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</si>
  <si>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</si>
  <si>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</si>
  <si>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</si>
  <si>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</si>
  <si>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</si>
  <si>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</si>
  <si>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</si>
  <si>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</si>
  <si>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</si>
  <si>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</si>
  <si>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</si>
  <si>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</si>
  <si>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</si>
  <si>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</si>
  <si>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</si>
  <si>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</si>
  <si>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</si>
  <si>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</si>
  <si>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</si>
  <si>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</si>
  <si>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</si>
  <si>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</si>
  <si>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</si>
  <si>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</si>
  <si>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</si>
  <si>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</si>
  <si>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</si>
  <si>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</si>
  <si>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</si>
  <si>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</si>
  <si>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</si>
  <si>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</si>
  <si>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</si>
  <si>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</si>
  <si>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</si>
  <si>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</si>
  <si>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</si>
  <si>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</si>
  <si>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</si>
  <si>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</si>
  <si>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</si>
  <si>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</si>
  <si>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</si>
  <si>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</si>
  <si>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</si>
  <si>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</si>
  <si>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</si>
  <si>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</si>
  <si>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</si>
  <si>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</si>
  <si>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</si>
  <si>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</si>
  <si>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</si>
  <si>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</si>
  <si>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</si>
  <si>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</si>
  <si>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</si>
  <si>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</si>
  <si>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</si>
  <si>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</si>
  <si>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</si>
  <si>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</si>
  <si>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</si>
  <si>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</si>
  <si>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</si>
  <si>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</si>
  <si>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</si>
  <si>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</si>
  <si>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</si>
  <si>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</si>
  <si>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</si>
  <si>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</si>
  <si>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</si>
  <si>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</si>
  <si>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</si>
  <si>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</si>
  <si>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</si>
  <si>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</si>
  <si>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</si>
  <si>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</si>
  <si>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</si>
  <si>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</si>
  <si>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</si>
  <si>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</si>
  <si>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</si>
  <si>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</si>
  <si>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</si>
  <si>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</si>
  <si>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</si>
  <si>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</si>
  <si>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</si>
  <si>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</si>
  <si>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</si>
  <si>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</si>
  <si>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</si>
  <si>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</si>
  <si>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</si>
  <si>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</si>
  <si>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</si>
  <si>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</si>
  <si>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</si>
  <si>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</si>
  <si>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</si>
  <si>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</si>
  <si>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</si>
  <si>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</si>
  <si>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</si>
  <si>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</si>
  <si>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</si>
  <si>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</si>
  <si>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</si>
  <si>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</si>
  <si>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</si>
  <si>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</si>
  <si>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</si>
  <si>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</si>
  <si>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</si>
  <si>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</si>
  <si>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</si>
  <si>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</si>
  <si>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</si>
  <si>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</si>
  <si>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</si>
  <si>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</si>
  <si>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</si>
  <si>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</si>
  <si>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</si>
  <si>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</si>
  <si>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</si>
  <si>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</si>
  <si>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</si>
  <si>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</si>
  <si>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</si>
  <si>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</si>
  <si>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</si>
  <si>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</si>
  <si>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</si>
  <si>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</si>
  <si>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</si>
  <si>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</si>
  <si>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</si>
  <si>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</si>
  <si>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</si>
  <si>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</si>
  <si>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</si>
  <si>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</si>
  <si>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</si>
  <si>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</si>
  <si>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</si>
  <si>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</si>
  <si>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</si>
  <si>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</si>
  <si>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</si>
  <si>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</si>
  <si>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</si>
  <si>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</si>
  <si>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</si>
  <si>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</si>
  <si>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</si>
  <si>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</si>
  <si>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</si>
  <si>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</si>
  <si>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</si>
  <si>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</si>
  <si>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</si>
  <si>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</si>
  <si>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</si>
  <si>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</si>
  <si>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</si>
  <si>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</si>
  <si>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</si>
  <si>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</si>
  <si>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</si>
  <si>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</si>
  <si>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</si>
  <si>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</si>
  <si>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</si>
  <si>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</si>
  <si>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</si>
  <si>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</si>
  <si>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</si>
  <si>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</si>
  <si>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</si>
  <si>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</si>
  <si>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</si>
  <si>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</si>
  <si>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</si>
  <si>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</si>
  <si>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</si>
  <si>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</si>
  <si>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</si>
  <si>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</si>
  <si>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</si>
  <si>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</si>
  <si>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</si>
  <si>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</si>
  <si>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</si>
  <si>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</si>
  <si>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</si>
  <si>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</si>
  <si>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</si>
  <si>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</si>
  <si>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</si>
  <si>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</si>
  <si>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</si>
  <si>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</si>
  <si>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</si>
  <si>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</si>
  <si>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</si>
  <si>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</si>
  <si>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</si>
  <si>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</si>
  <si>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</si>
  <si>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</si>
  <si>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</si>
  <si>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</si>
  <si>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</si>
  <si>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</si>
  <si>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</si>
  <si>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</si>
  <si>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</si>
  <si>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</si>
  <si>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</si>
  <si>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</si>
  <si>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</si>
  <si>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</si>
  <si>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</si>
  <si>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</si>
  <si>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</si>
  <si>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</si>
  <si>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</si>
  <si>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</si>
  <si>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</si>
  <si>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</si>
  <si>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</si>
  <si>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</si>
  <si>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</si>
  <si>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</si>
  <si>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</si>
  <si>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</si>
  <si>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</si>
  <si>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</si>
  <si>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</si>
  <si>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</si>
  <si>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</si>
  <si>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</si>
  <si>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</si>
  <si>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</si>
  <si>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</si>
  <si>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</si>
  <si>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</si>
  <si>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</si>
  <si>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</si>
  <si>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</si>
  <si>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</si>
  <si>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</si>
  <si>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</si>
  <si>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</si>
  <si>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</si>
  <si>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</si>
  <si>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</si>
  <si>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</si>
  <si>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</si>
  <si>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</si>
  <si>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</si>
  <si>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</si>
  <si>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</si>
  <si>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</si>
  <si>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</si>
  <si>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</si>
  <si>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</si>
  <si>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</si>
  <si>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</si>
  <si>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</si>
  <si>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</si>
  <si>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</si>
  <si>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</si>
  <si>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</si>
  <si>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</si>
  <si>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</si>
  <si>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</si>
  <si>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</si>
  <si>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</si>
  <si>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</si>
  <si>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</si>
  <si>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</si>
  <si>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</si>
  <si>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</si>
  <si>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</si>
  <si>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</si>
  <si>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</si>
  <si>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</si>
  <si>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</si>
  <si>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</si>
  <si>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</si>
  <si>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</si>
  <si>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</si>
  <si>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</si>
  <si>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</si>
  <si>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</si>
  <si>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</si>
  <si>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</si>
  <si>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</si>
  <si>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</si>
  <si>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</si>
  <si>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</si>
  <si>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</si>
  <si>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</si>
  <si>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</si>
  <si>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</si>
  <si>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</si>
  <si>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</si>
  <si>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</si>
  <si>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</si>
  <si>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</si>
  <si>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</si>
  <si>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</si>
  <si>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</si>
  <si>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</si>
  <si>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</si>
  <si>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</si>
  <si>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</si>
  <si>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</si>
  <si>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</si>
  <si>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</si>
  <si>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</si>
  <si>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</si>
  <si>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</si>
  <si>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</si>
  <si>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</si>
  <si>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</si>
  <si>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</si>
  <si>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</si>
  <si>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</si>
  <si>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</si>
  <si>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</si>
  <si>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</si>
  <si>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</si>
  <si>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</si>
  <si>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</si>
  <si>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</si>
  <si>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</si>
  <si>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</si>
  <si>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</si>
  <si>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</si>
  <si>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</si>
  <si>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</si>
  <si>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</si>
  <si>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</si>
  <si>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</si>
  <si>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</si>
  <si>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</si>
  <si>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</si>
  <si>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</si>
  <si>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</si>
  <si>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</si>
  <si>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</si>
  <si>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</si>
  <si>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</si>
  <si>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</si>
  <si>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</si>
  <si>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</si>
  <si>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</si>
  <si>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</si>
  <si>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</si>
  <si>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</si>
  <si>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</si>
  <si>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</si>
  <si>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</si>
  <si>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</si>
  <si>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</si>
  <si>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</si>
  <si>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</si>
  <si>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</si>
  <si>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</si>
  <si>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</si>
  <si>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</si>
  <si>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</si>
  <si>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</si>
  <si>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</si>
  <si>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</si>
  <si>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</si>
  <si>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</si>
  <si>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</si>
  <si>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</si>
  <si>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</si>
  <si>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</si>
  <si>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</si>
  <si>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</si>
  <si>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</si>
  <si>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</si>
  <si>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</si>
  <si>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</si>
  <si>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</si>
  <si>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</si>
  <si>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</si>
  <si>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</si>
  <si>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</si>
  <si>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</si>
  <si>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</si>
  <si>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</si>
  <si>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</si>
  <si>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</si>
  <si>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</si>
  <si>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</si>
  <si>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</si>
  <si>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</si>
  <si>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</si>
  <si>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</si>
  <si>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</si>
  <si>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</si>
  <si>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</si>
  <si>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</si>
  <si>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</si>
  <si>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</si>
  <si>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</si>
  <si>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</si>
  <si>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</si>
  <si>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</si>
  <si>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</si>
  <si>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</si>
  <si>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</si>
  <si>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</si>
  <si>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</si>
  <si>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</si>
  <si>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</si>
  <si>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</si>
  <si>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</si>
  <si>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</si>
  <si>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</si>
  <si>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</si>
  <si>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</si>
  <si>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</si>
  <si>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</si>
  <si>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</si>
  <si>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</si>
  <si>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</si>
  <si>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</si>
  <si>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</si>
  <si>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</si>
  <si>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</si>
  <si>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</si>
  <si>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</si>
  <si>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</si>
  <si>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</si>
  <si>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</si>
  <si>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</si>
  <si>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</si>
  <si>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</si>
  <si>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</si>
  <si>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</si>
  <si>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</si>
  <si>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</si>
  <si>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</si>
  <si>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</si>
  <si>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</si>
  <si>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</si>
  <si>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</si>
  <si>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</si>
  <si>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</si>
  <si>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</si>
  <si>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</si>
  <si>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</si>
  <si>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</si>
  <si>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</si>
  <si>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</si>
  <si>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</si>
  <si>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</si>
  <si>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</si>
  <si>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</si>
  <si>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</si>
  <si>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</si>
  <si>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</si>
  <si>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</si>
  <si>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</si>
  <si>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</si>
  <si>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</si>
  <si>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</si>
  <si>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</si>
  <si>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</si>
  <si>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</si>
  <si>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</si>
  <si>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</si>
  <si>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</si>
  <si>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</si>
  <si>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</si>
  <si>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</si>
  <si>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</si>
  <si>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</si>
  <si>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</si>
  <si>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</si>
  <si>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</si>
  <si>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</si>
  <si>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</si>
  <si>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</si>
  <si>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</si>
  <si>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</si>
  <si>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</si>
  <si>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</si>
  <si>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</si>
  <si>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</si>
  <si>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</si>
  <si>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</si>
  <si>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</si>
  <si>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</si>
  <si>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</si>
  <si>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</si>
  <si>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</si>
  <si>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</si>
  <si>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</si>
  <si>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</si>
  <si>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</si>
  <si>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</si>
  <si>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</si>
  <si>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</si>
  <si>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</si>
  <si>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</si>
  <si>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</si>
  <si>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</si>
  <si>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</si>
  <si>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</si>
  <si>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</si>
  <si>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</si>
  <si>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</si>
  <si>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</si>
  <si>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</si>
  <si>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</si>
  <si>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</si>
  <si>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</si>
  <si>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</si>
  <si>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</si>
  <si>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</si>
  <si>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</si>
  <si>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</si>
  <si>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</si>
  <si>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</si>
  <si>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</si>
  <si>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</si>
  <si>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</si>
  <si>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</si>
  <si>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</si>
  <si>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</si>
  <si>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</si>
  <si>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</si>
  <si>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</si>
  <si>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</si>
  <si>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</si>
  <si>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</si>
  <si>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</si>
  <si>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</si>
  <si>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</si>
  <si>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</si>
  <si>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</si>
  <si>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</si>
  <si>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</si>
  <si>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</si>
  <si>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</si>
  <si>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</si>
  <si>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</si>
  <si>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</si>
  <si>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</si>
  <si>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</si>
  <si>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</si>
  <si>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</si>
  <si>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</si>
  <si>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</si>
  <si>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</si>
  <si>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</si>
  <si>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</si>
  <si>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</si>
  <si>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</si>
  <si>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</si>
  <si>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</si>
  <si>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</si>
  <si>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</si>
  <si>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</si>
  <si>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</si>
  <si>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</si>
  <si>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</si>
  <si>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</si>
  <si>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</si>
  <si>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</si>
  <si>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</si>
  <si>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</si>
  <si>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</si>
  <si>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</si>
  <si>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</si>
  <si>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</si>
  <si>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</si>
  <si>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</si>
  <si>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</si>
  <si>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</si>
  <si>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</si>
  <si>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</si>
  <si>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</si>
  <si>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</si>
  <si>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</si>
  <si>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</si>
  <si>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</si>
  <si>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</si>
  <si>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</si>
  <si>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</si>
  <si>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</si>
  <si>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</si>
  <si>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</si>
  <si>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</si>
  <si>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</si>
  <si>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</si>
  <si>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</si>
  <si>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</si>
  <si>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</si>
  <si>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</si>
  <si>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</si>
  <si>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</si>
  <si>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</si>
  <si>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</si>
  <si>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</si>
  <si>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</si>
  <si>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</si>
  <si>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</si>
  <si>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</si>
  <si>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</si>
  <si>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</si>
  <si>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</si>
  <si>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</si>
  <si>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</si>
  <si>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</si>
  <si>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</si>
  <si>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</si>
  <si>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</si>
  <si>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</si>
  <si>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</si>
  <si>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</si>
  <si>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</si>
  <si>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</si>
  <si>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</si>
  <si>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</si>
  <si>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</si>
  <si>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</si>
  <si>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</si>
  <si>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</si>
  <si>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</si>
  <si>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</si>
  <si>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</si>
  <si>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</si>
  <si>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</si>
  <si>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</si>
  <si>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</si>
  <si>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</si>
  <si>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</si>
  <si>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</si>
  <si>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</si>
  <si>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</si>
  <si>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</si>
  <si>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</si>
  <si>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</si>
  <si>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</si>
  <si>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</si>
  <si>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</si>
  <si>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</si>
  <si>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</si>
  <si>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</si>
  <si>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</si>
  <si>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</si>
  <si>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</si>
  <si>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</si>
  <si>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</si>
  <si>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</si>
  <si>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</si>
  <si>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</si>
  <si>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</si>
  <si>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</si>
  <si>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</si>
  <si>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</si>
  <si>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</si>
  <si>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</si>
  <si>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</si>
  <si>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</si>
  <si>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</si>
  <si>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</si>
  <si>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</si>
  <si>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</si>
  <si>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</si>
  <si>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</si>
  <si>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</si>
  <si>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</si>
  <si>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</si>
  <si>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</si>
  <si>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</si>
  <si>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</si>
  <si>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</si>
  <si>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</si>
  <si>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</si>
  <si>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</si>
  <si>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</si>
  <si>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</si>
  <si>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</si>
  <si>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</si>
  <si>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</si>
  <si>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</si>
  <si>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</si>
  <si>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</si>
  <si>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</si>
  <si>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</si>
  <si>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</si>
  <si>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</si>
  <si>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</si>
  <si>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</si>
  <si>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</si>
  <si>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</si>
  <si>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</si>
  <si>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</si>
  <si>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</si>
  <si>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</si>
  <si>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</si>
  <si>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</si>
  <si>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</si>
  <si>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</si>
  <si>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</si>
  <si>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</si>
  <si>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</si>
  <si>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</si>
  <si>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</si>
  <si>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</si>
  <si>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</si>
  <si>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</si>
  <si>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</si>
  <si>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</si>
  <si>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</si>
  <si>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</si>
  <si>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</si>
  <si>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</si>
  <si>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</si>
  <si>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</si>
  <si>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</si>
  <si>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</si>
  <si>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</si>
  <si>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</si>
  <si>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</si>
  <si>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</si>
  <si>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</si>
  <si>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</si>
  <si>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</si>
  <si>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</si>
  <si>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</si>
  <si>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</si>
  <si>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</si>
  <si>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</si>
  <si>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</si>
  <si>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</si>
  <si>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</si>
  <si>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</si>
  <si>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</si>
  <si>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</si>
  <si>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</si>
  <si>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</si>
  <si>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</si>
  <si>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</si>
  <si>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</si>
  <si>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</si>
  <si>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</si>
  <si>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</si>
  <si>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</si>
  <si>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</si>
  <si>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</si>
  <si>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</si>
  <si>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</si>
  <si>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</si>
  <si>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</si>
  <si>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</si>
  <si>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</si>
  <si>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</si>
  <si>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</si>
  <si>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</si>
  <si>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</si>
  <si>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</si>
  <si>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</si>
  <si>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</si>
  <si>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</si>
  <si>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</si>
  <si>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</si>
  <si>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</si>
  <si>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</si>
  <si>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</si>
  <si>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</si>
  <si>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</si>
  <si>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</si>
  <si>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</si>
  <si>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</si>
  <si>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</si>
  <si>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</si>
  <si>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</si>
  <si>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</si>
  <si>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</si>
  <si>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</si>
  <si>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</si>
  <si>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</si>
  <si>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</si>
  <si>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</si>
  <si>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</si>
  <si>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</si>
  <si>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</si>
  <si>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</si>
  <si>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</si>
  <si>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</si>
  <si>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</si>
  <si>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</si>
  <si>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</si>
  <si>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</si>
  <si>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</si>
  <si>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</si>
  <si>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</si>
  <si>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</si>
  <si>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</si>
  <si>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</si>
  <si>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</si>
  <si>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</si>
  <si>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</si>
  <si>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</si>
  <si>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</si>
  <si>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</si>
  <si>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</si>
  <si>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</si>
  <si>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</si>
  <si>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</si>
  <si>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</si>
  <si>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</si>
  <si>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</si>
  <si>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</si>
  <si>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</si>
  <si>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</si>
  <si>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</si>
  <si>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</si>
  <si>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</si>
  <si>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</si>
  <si>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</si>
  <si>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</si>
  <si>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</si>
  <si>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</si>
  <si>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</si>
  <si>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</si>
  <si>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</si>
  <si>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</si>
  <si>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</si>
  <si>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</si>
  <si>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</si>
  <si>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</si>
  <si>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</si>
  <si>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</si>
  <si>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</si>
  <si>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</si>
  <si>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</si>
  <si>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</si>
  <si>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</si>
  <si>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</si>
  <si>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</si>
  <si>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</si>
  <si>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</si>
  <si>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</si>
  <si>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</si>
  <si>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</si>
  <si>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</si>
  <si>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</si>
  <si>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</si>
  <si>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</si>
  <si>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</si>
  <si>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</si>
  <si>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</si>
  <si>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</si>
  <si>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</si>
  <si>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</si>
  <si>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</si>
  <si>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</si>
  <si>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</si>
  <si>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</si>
  <si>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</si>
  <si>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</si>
  <si>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</si>
  <si>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</si>
  <si>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</si>
  <si>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</si>
  <si>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</si>
  <si>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</si>
  <si>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</si>
  <si>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</si>
  <si>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</si>
  <si>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</si>
  <si>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</si>
  <si>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</si>
  <si>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</si>
  <si>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</si>
  <si>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</si>
  <si>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</si>
  <si>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</si>
  <si>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</si>
  <si>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</si>
  <si>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</si>
  <si>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</si>
  <si>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</si>
  <si>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</si>
  <si>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</si>
  <si>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</si>
  <si>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</si>
  <si>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</si>
  <si>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</si>
  <si>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</si>
  <si>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</si>
  <si>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</si>
  <si>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</si>
  <si>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</si>
  <si>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</si>
  <si>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</si>
  <si>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</si>
  <si>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</si>
  <si>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</si>
  <si>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</si>
  <si>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</si>
  <si>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</si>
  <si>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</si>
  <si>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</si>
  <si>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</si>
  <si>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</si>
  <si>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</si>
  <si>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</si>
  <si>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</si>
  <si>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</si>
  <si>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</si>
  <si>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</si>
  <si>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</si>
  <si>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</si>
  <si>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</si>
  <si>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</si>
  <si>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</si>
  <si>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</si>
  <si>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</si>
  <si>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</si>
  <si>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</si>
  <si>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</si>
  <si>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</si>
  <si>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</si>
  <si>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</si>
  <si>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</si>
  <si>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</si>
  <si>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</si>
  <si>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</si>
  <si>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</si>
  <si>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</si>
  <si>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</si>
  <si>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</si>
  <si>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</si>
  <si>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</si>
  <si>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</si>
  <si>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</si>
  <si>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</si>
  <si>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</si>
  <si>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</si>
  <si>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</si>
  <si>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</si>
  <si>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</si>
  <si>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</si>
  <si>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</si>
  <si>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</si>
  <si>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</si>
  <si>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</si>
  <si>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</si>
  <si>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</si>
  <si>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</si>
  <si>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</si>
  <si>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</si>
  <si>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</si>
  <si>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</si>
  <si>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</si>
  <si>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</si>
  <si>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</si>
  <si>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</si>
  <si>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</si>
  <si>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</si>
  <si>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</si>
  <si>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</si>
  <si>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</si>
  <si>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</si>
  <si>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</si>
  <si>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</si>
  <si>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</si>
  <si>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</si>
  <si>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</si>
  <si>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</si>
  <si>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</si>
  <si>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</si>
  <si>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</si>
  <si>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</si>
  <si>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</si>
  <si>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</si>
  <si>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</si>
  <si>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</si>
  <si>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</si>
  <si>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</si>
  <si>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</si>
  <si>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</si>
  <si>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</si>
  <si>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</si>
  <si>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</si>
  <si>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</si>
  <si>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</si>
  <si>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</si>
  <si>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</si>
  <si>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</si>
  <si>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</si>
  <si>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</si>
  <si>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</si>
  <si>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</si>
  <si>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</si>
  <si>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</si>
  <si>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</si>
  <si>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</si>
  <si>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</si>
  <si>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</si>
  <si>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</si>
  <si>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</si>
  <si>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</si>
  <si>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</si>
  <si>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</si>
  <si>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</si>
  <si>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</si>
  <si>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</si>
  <si>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</si>
  <si>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</si>
  <si>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</si>
  <si>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</si>
  <si>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</si>
  <si>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</si>
  <si>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</si>
  <si>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</si>
  <si>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</si>
  <si>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</si>
  <si>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</si>
  <si>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</si>
  <si>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</si>
  <si>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</si>
  <si>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</si>
  <si>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</si>
  <si>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</si>
  <si>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</si>
  <si>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</si>
  <si>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</si>
  <si>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</si>
  <si>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</si>
  <si>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</si>
  <si>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</si>
  <si>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</si>
  <si>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</si>
  <si>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</si>
  <si>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</si>
  <si>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</si>
  <si>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</si>
  <si>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</si>
  <si>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</si>
  <si>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</si>
  <si>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</si>
  <si>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</si>
  <si>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</si>
  <si>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</si>
  <si>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</si>
  <si>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</si>
  <si>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</si>
  <si>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</si>
  <si>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</si>
  <si>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</si>
  <si>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</si>
  <si>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</si>
  <si>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</si>
  <si>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</si>
  <si>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</si>
  <si>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</si>
  <si>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</si>
  <si>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</si>
  <si>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</si>
  <si>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</si>
  <si>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</si>
  <si>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</si>
  <si>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</si>
  <si>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</si>
  <si>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</si>
  <si>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</si>
  <si>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</si>
  <si>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</si>
  <si>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</si>
  <si>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</si>
  <si>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</si>
  <si>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</si>
  <si>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</si>
  <si>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</si>
  <si>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</si>
  <si>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</si>
  <si>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</si>
  <si>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</si>
  <si>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</si>
  <si>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</si>
  <si>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</si>
  <si>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</si>
  <si>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</si>
  <si>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</si>
  <si>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</si>
  <si>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</si>
  <si>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</si>
  <si>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</si>
  <si>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</si>
  <si>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</si>
  <si>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</si>
  <si>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</si>
  <si>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</si>
  <si>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</si>
  <si>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</si>
  <si>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</si>
  <si>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</si>
  <si>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</si>
  <si>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</si>
  <si>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</si>
  <si>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</si>
  <si>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</si>
  <si>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</si>
  <si>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</si>
  <si>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</si>
  <si>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</si>
  <si>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</si>
  <si>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</si>
  <si>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</si>
  <si>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</si>
  <si>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</si>
  <si>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</si>
  <si>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</si>
  <si>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</si>
  <si>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</si>
  <si>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</si>
  <si>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</si>
  <si>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</si>
  <si>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</si>
  <si>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</si>
  <si>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</si>
  <si>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</si>
  <si>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</si>
  <si>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</si>
  <si>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</si>
  <si>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</si>
  <si>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</si>
  <si>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</si>
  <si>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</si>
  <si>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</si>
  <si>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</si>
  <si>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</si>
  <si>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</si>
  <si>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</si>
  <si>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</si>
  <si>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</si>
  <si>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</si>
  <si>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</si>
  <si>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</si>
  <si>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</si>
  <si>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</si>
  <si>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</si>
  <si>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</si>
  <si>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</si>
  <si>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</si>
  <si>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</si>
  <si>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</si>
  <si>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</si>
  <si>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</si>
  <si>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</si>
  <si>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</si>
  <si>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</si>
  <si>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</si>
  <si>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</si>
  <si>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</si>
  <si>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</si>
  <si>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</si>
  <si>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</si>
  <si>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</si>
  <si>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</si>
  <si>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</si>
  <si>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</si>
  <si>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</si>
  <si>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</si>
  <si>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</si>
  <si>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</si>
  <si>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</si>
  <si>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</si>
  <si>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</si>
  <si>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</si>
  <si>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</si>
  <si>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</si>
  <si>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</si>
  <si>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</si>
  <si>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</si>
  <si>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</si>
  <si>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</si>
  <si>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</si>
  <si>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</si>
  <si>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</si>
  <si>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</si>
  <si>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</si>
  <si>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</si>
  <si>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</si>
  <si>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</si>
  <si>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</si>
  <si>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</si>
  <si>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</si>
  <si>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</si>
  <si>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</si>
  <si>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</si>
  <si>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</si>
  <si>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</si>
  <si>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</si>
  <si>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</si>
  <si>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</si>
  <si>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</si>
  <si>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</si>
  <si>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</si>
  <si>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</si>
  <si>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</si>
  <si>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</si>
  <si>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</si>
  <si>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</si>
  <si>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</si>
  <si>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</si>
  <si>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</si>
  <si>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</si>
  <si>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</si>
  <si>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</si>
  <si>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</si>
  <si>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</si>
  <si>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</si>
  <si>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</si>
  <si>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</si>
  <si>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</si>
  <si>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</si>
  <si>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</si>
  <si>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</si>
  <si>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</si>
  <si>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</si>
  <si>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</si>
  <si>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</si>
  <si>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</si>
  <si>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</si>
  <si>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</si>
  <si>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</si>
  <si>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</si>
  <si>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</si>
  <si>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</si>
  <si>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</si>
  <si>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</si>
  <si>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</si>
  <si>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</si>
  <si>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</si>
  <si>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</si>
  <si>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</si>
  <si>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</si>
  <si>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</si>
  <si>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</si>
  <si>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</si>
  <si>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</si>
  <si>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</si>
  <si>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</si>
  <si>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</si>
  <si>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</si>
  <si>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</si>
  <si>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</si>
  <si>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</si>
  <si>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</si>
  <si>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</si>
  <si>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</si>
  <si>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</si>
  <si>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</si>
  <si>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</si>
  <si>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</si>
  <si>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</si>
  <si>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</si>
  <si>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</si>
  <si>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</si>
  <si>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</si>
  <si>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</si>
  <si>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</si>
  <si>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</si>
  <si>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</si>
  <si>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</si>
  <si>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</si>
  <si>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</si>
  <si>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</si>
  <si>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</si>
  <si>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</si>
  <si>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</si>
  <si>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</si>
  <si>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</si>
  <si>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</si>
  <si>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</si>
  <si>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</si>
  <si>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</si>
  <si>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</si>
  <si>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</si>
  <si>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</si>
  <si>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</si>
  <si>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</si>
  <si>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</si>
  <si>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</si>
  <si>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</si>
  <si>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</si>
  <si>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</si>
  <si>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</si>
  <si>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</si>
  <si>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</si>
  <si>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</si>
  <si>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</si>
  <si>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</si>
  <si>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</si>
  <si>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</si>
  <si>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</si>
  <si>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</si>
  <si>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</si>
  <si>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</si>
  <si>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</si>
  <si>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</si>
  <si>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</si>
  <si>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</si>
  <si>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</si>
  <si>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</si>
  <si>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</si>
  <si>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</si>
  <si>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</si>
  <si>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</si>
  <si>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</si>
  <si>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</si>
  <si>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</si>
  <si>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</si>
  <si>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</si>
  <si>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</si>
  <si>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</si>
  <si>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</si>
  <si>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</si>
  <si>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</si>
  <si>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</si>
  <si>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</si>
  <si>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</si>
  <si>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</si>
  <si>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</si>
  <si>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</si>
  <si>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</si>
  <si>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</si>
  <si>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</si>
  <si>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</si>
  <si>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</si>
  <si>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</si>
  <si>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</si>
  <si>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</si>
  <si>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</si>
  <si>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</si>
  <si>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</si>
  <si>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</si>
  <si>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</si>
  <si>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</si>
  <si>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</si>
  <si>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</si>
  <si>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</si>
  <si>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</si>
  <si>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</si>
  <si>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</si>
  <si>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</si>
  <si>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</si>
  <si>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</si>
  <si>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</si>
  <si>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</si>
  <si>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</si>
  <si>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</si>
  <si>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</si>
  <si>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</si>
  <si>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</si>
  <si>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</si>
  <si>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</si>
  <si>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</si>
  <si>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</si>
  <si>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</si>
  <si>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</si>
  <si>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</si>
  <si>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</si>
  <si>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</si>
  <si>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</si>
  <si>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</si>
  <si>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</si>
  <si>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</si>
  <si>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</si>
  <si>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</si>
  <si>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</si>
  <si>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</si>
  <si>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</si>
  <si>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</si>
  <si>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</si>
  <si>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</si>
  <si>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</si>
  <si>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</si>
  <si>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</si>
  <si>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</si>
  <si>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</si>
  <si>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</si>
  <si>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</si>
  <si>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</si>
  <si>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</si>
  <si>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</si>
  <si>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</si>
  <si>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</si>
  <si>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</si>
  <si>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</si>
  <si>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</si>
  <si>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</si>
  <si>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</si>
  <si>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</si>
  <si>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</si>
  <si>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</si>
  <si>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</si>
  <si>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</si>
  <si>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</si>
  <si>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</si>
  <si>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</si>
  <si>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</si>
  <si>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</si>
  <si>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</si>
  <si>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</si>
  <si>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</si>
  <si>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</si>
  <si>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</si>
  <si>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</si>
  <si>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</si>
  <si>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</si>
  <si>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</si>
  <si>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</si>
  <si>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</si>
  <si>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</si>
  <si>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</si>
  <si>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</si>
  <si>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</si>
  <si>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</si>
  <si>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</si>
  <si>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</si>
  <si>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</si>
  <si>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</si>
  <si>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</si>
  <si>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</si>
  <si>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</si>
  <si>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</si>
  <si>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</si>
  <si>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</si>
  <si>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</si>
  <si>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</si>
  <si>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</si>
  <si>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</si>
  <si>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</si>
  <si>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</si>
  <si>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</si>
  <si>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</si>
  <si>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</si>
  <si>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</si>
  <si>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</si>
  <si>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</si>
  <si>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</si>
  <si>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</si>
  <si>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</si>
  <si>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</si>
  <si>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</si>
  <si>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</si>
  <si>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</si>
  <si>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</si>
  <si>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</si>
  <si>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</si>
  <si>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</si>
  <si>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</si>
  <si>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</si>
  <si>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</si>
  <si>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</si>
  <si>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</si>
  <si>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</si>
  <si>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</si>
  <si>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</si>
  <si>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</si>
  <si>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</si>
  <si>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</si>
  <si>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</si>
  <si>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</si>
  <si>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</si>
  <si>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</si>
  <si>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</si>
  <si>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</si>
  <si>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</si>
  <si>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</si>
  <si>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</si>
  <si>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</si>
  <si>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</si>
  <si>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</si>
  <si>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</si>
  <si>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</si>
  <si>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</si>
  <si>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</si>
  <si>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</si>
  <si>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</si>
  <si>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</si>
  <si>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</si>
  <si>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</si>
  <si>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</si>
  <si>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</si>
  <si>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</si>
  <si>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</si>
  <si>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</si>
  <si>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</si>
  <si>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</si>
  <si>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</si>
  <si>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</si>
  <si>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</si>
  <si>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</si>
  <si>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</si>
  <si>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</si>
  <si>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</si>
  <si>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</si>
  <si>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</si>
  <si>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</si>
  <si>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</si>
  <si>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</si>
  <si>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</si>
  <si>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</si>
  <si>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</si>
  <si>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</si>
  <si>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</si>
  <si>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</si>
  <si>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</si>
  <si>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</si>
  <si>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</si>
  <si>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</si>
  <si>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</si>
  <si>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</si>
  <si>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</si>
  <si>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</si>
  <si>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</si>
  <si>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</si>
  <si>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</si>
  <si>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</si>
  <si>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</si>
  <si>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</si>
  <si>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</si>
  <si>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</si>
  <si>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</si>
  <si>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</si>
  <si>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</si>
  <si>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</si>
  <si>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</si>
  <si>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</si>
  <si>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</si>
  <si>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</si>
  <si>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</si>
  <si>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</si>
  <si>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</si>
  <si>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</si>
  <si>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</si>
  <si>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</si>
  <si>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</si>
  <si>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</si>
  <si>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</si>
  <si>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</si>
  <si>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</si>
  <si>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</si>
  <si>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</si>
  <si>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</si>
  <si>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</si>
  <si>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</si>
  <si>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</si>
  <si>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</si>
  <si>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</si>
  <si>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</si>
  <si>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</si>
  <si>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</si>
  <si>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</si>
  <si>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</si>
  <si>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</si>
  <si>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</si>
  <si>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</si>
  <si>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</si>
  <si>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</si>
  <si>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</si>
  <si>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</si>
  <si>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</si>
  <si>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</si>
  <si>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</si>
  <si>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</si>
  <si>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</si>
  <si>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</si>
  <si>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</si>
  <si>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</si>
  <si>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</si>
  <si>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</si>
  <si>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</si>
  <si>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</si>
  <si>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</si>
  <si>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</si>
  <si>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</si>
  <si>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</si>
  <si>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</si>
  <si>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</si>
  <si>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</si>
  <si>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</si>
  <si>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</si>
  <si>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</si>
  <si>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</si>
  <si>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</si>
  <si>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</si>
  <si>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</si>
  <si>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</si>
  <si>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</si>
  <si>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</si>
  <si>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</si>
  <si>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</si>
  <si>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</si>
  <si>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</si>
  <si>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</si>
  <si>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</si>
  <si>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</si>
  <si>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</si>
  <si>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</si>
  <si>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</si>
  <si>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</si>
  <si>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</si>
  <si>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</si>
  <si>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</si>
  <si>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</si>
  <si>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</si>
  <si>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</si>
  <si>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</si>
  <si>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</si>
  <si>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</si>
  <si>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</si>
  <si>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</si>
  <si>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</si>
  <si>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</si>
  <si>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</si>
  <si>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</si>
  <si>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</si>
  <si>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</si>
  <si>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</si>
  <si>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</si>
  <si>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</si>
  <si>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</si>
  <si>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</si>
  <si>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</si>
  <si>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</si>
  <si>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</si>
  <si>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</si>
  <si>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</si>
  <si>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</si>
  <si>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</si>
  <si>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</si>
  <si>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</si>
  <si>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</si>
  <si>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</si>
  <si>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</si>
  <si>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</si>
  <si>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</si>
  <si>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</si>
  <si>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</si>
  <si>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</si>
  <si>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</si>
  <si>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</si>
  <si>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</si>
  <si>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</si>
  <si>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</si>
  <si>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</si>
  <si>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</si>
  <si>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</si>
  <si>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</si>
  <si>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</si>
  <si>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</si>
  <si>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</si>
  <si>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</si>
  <si>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</si>
  <si>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</si>
  <si>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</si>
  <si>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</si>
  <si>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</si>
  <si>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</si>
  <si>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</si>
  <si>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</si>
  <si>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</si>
  <si>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</si>
  <si>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</si>
  <si>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</si>
  <si>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</si>
  <si>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</si>
  <si>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</si>
  <si>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</si>
  <si>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</si>
  <si>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</si>
  <si>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</si>
  <si>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</si>
  <si>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</si>
  <si>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</si>
  <si>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</si>
  <si>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</si>
  <si>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</si>
  <si>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</si>
  <si>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</si>
  <si>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</si>
  <si>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</si>
  <si>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</si>
  <si>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</si>
  <si>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</si>
  <si>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</si>
  <si>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</si>
  <si>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</si>
  <si>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</si>
  <si>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</si>
  <si>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</si>
  <si>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</si>
  <si>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</si>
  <si>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</si>
  <si>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</si>
  <si>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</si>
  <si>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</si>
  <si>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</si>
  <si>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</si>
  <si>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</si>
  <si>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</si>
  <si>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</si>
  <si>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</si>
  <si>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</si>
  <si>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</si>
  <si>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</si>
  <si>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</si>
  <si>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</si>
  <si>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</si>
  <si>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</si>
  <si>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</si>
  <si>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</si>
  <si>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</si>
  <si>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</si>
  <si>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</si>
  <si>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</si>
  <si>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</si>
  <si>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</si>
  <si>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</si>
  <si>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</si>
  <si>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</si>
  <si>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</si>
  <si>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</si>
  <si>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</si>
  <si>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</si>
  <si>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</si>
  <si>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</si>
  <si>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</si>
  <si>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</si>
  <si>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</si>
  <si>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</si>
  <si>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</si>
  <si>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</si>
  <si>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</si>
  <si>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</si>
  <si>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</si>
  <si>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</si>
  <si>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</si>
  <si>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</si>
  <si>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</si>
  <si>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</si>
  <si>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</si>
  <si>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</si>
  <si>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</si>
  <si>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</si>
  <si>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</si>
  <si>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</si>
  <si>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</si>
  <si>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</si>
  <si>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</si>
  <si>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</si>
  <si>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</si>
  <si>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</si>
  <si>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</si>
  <si>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</si>
  <si>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</si>
  <si>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</si>
  <si>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</si>
  <si>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</si>
  <si>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</si>
  <si>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</si>
  <si>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</si>
  <si>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</si>
  <si>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</si>
  <si>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</si>
  <si>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</si>
  <si>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</si>
  <si>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</si>
  <si>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</si>
  <si>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</si>
  <si>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</si>
  <si>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</si>
  <si>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</si>
  <si>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</si>
  <si>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</si>
  <si>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</si>
  <si>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</si>
  <si>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</si>
  <si>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</si>
  <si>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</si>
  <si>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</si>
  <si>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</si>
  <si>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</si>
  <si>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</si>
  <si>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</si>
  <si>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</si>
  <si>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</si>
  <si>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</si>
  <si>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</si>
  <si>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</si>
  <si>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</si>
  <si>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</si>
  <si>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</si>
  <si>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</si>
  <si>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</si>
  <si>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</si>
  <si>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</si>
  <si>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</si>
  <si>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</si>
  <si>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</si>
  <si>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</si>
  <si>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</si>
  <si>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</si>
  <si>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</si>
  <si>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</si>
  <si>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</si>
  <si>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</si>
  <si>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</si>
  <si>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</si>
  <si>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</si>
  <si>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</si>
  <si>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</si>
  <si>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</si>
  <si>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</si>
  <si>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</si>
  <si>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</si>
  <si>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</si>
  <si>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</si>
  <si>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</si>
  <si>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</si>
  <si>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</si>
  <si>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</si>
  <si>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</si>
  <si>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</si>
  <si>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</si>
  <si>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</si>
  <si>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</si>
  <si>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</si>
  <si>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</si>
  <si>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</si>
  <si>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</si>
  <si>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</si>
  <si>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</si>
  <si>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</si>
  <si>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</si>
  <si>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</si>
  <si>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</si>
  <si>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</si>
  <si>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</si>
  <si>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</si>
  <si>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</si>
  <si>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</si>
  <si>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</si>
  <si>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</si>
  <si>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</si>
  <si>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</si>
  <si>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</si>
  <si>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</si>
  <si>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</si>
  <si>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</si>
  <si>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</si>
  <si>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</si>
  <si>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</si>
  <si>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</si>
  <si>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</si>
  <si>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</si>
  <si>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</si>
  <si>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</si>
  <si>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</si>
  <si>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</si>
  <si>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</si>
  <si>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</si>
  <si>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</si>
  <si>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</si>
  <si>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</si>
  <si>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</si>
  <si>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</si>
  <si>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</si>
  <si>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</si>
  <si>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</si>
  <si>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</si>
  <si>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</si>
  <si>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</si>
  <si>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</si>
  <si>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</si>
  <si>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</si>
  <si>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</si>
  <si>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</si>
  <si>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</si>
  <si>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</si>
  <si>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</si>
  <si>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</si>
  <si>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</si>
  <si>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</si>
  <si>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</si>
  <si>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</si>
  <si>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</si>
  <si>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</si>
  <si>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</si>
  <si>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</si>
  <si>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</si>
  <si>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</si>
  <si>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</si>
  <si>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</si>
  <si>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</si>
  <si>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</si>
  <si>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</si>
  <si>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</si>
  <si>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</si>
  <si>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</si>
  <si>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</si>
  <si>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</si>
  <si>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</si>
  <si>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</si>
  <si>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</si>
  <si>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</si>
  <si>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</si>
  <si>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</si>
  <si>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</si>
  <si>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</si>
  <si>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</si>
  <si>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</si>
  <si>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</si>
  <si>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</si>
  <si>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</si>
  <si>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</si>
  <si>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</si>
  <si>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</si>
  <si>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</si>
  <si>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</si>
  <si>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</si>
  <si>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</si>
  <si>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</si>
  <si>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</si>
  <si>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</si>
  <si>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</si>
  <si>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</si>
  <si>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</si>
  <si>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</si>
  <si>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</si>
  <si>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</si>
  <si>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</si>
  <si>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</si>
  <si>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</si>
  <si>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</si>
  <si>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</si>
  <si>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</si>
  <si>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</si>
  <si>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</si>
  <si>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</si>
  <si>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</si>
  <si>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</si>
  <si>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</si>
  <si>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</si>
  <si>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</si>
  <si>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</si>
  <si>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</si>
  <si>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</si>
  <si>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</si>
  <si>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</si>
  <si>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</si>
  <si>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</si>
  <si>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</si>
  <si>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</si>
  <si>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</si>
  <si>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</si>
  <si>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</si>
  <si>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</si>
  <si>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</si>
  <si>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</si>
  <si>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</si>
  <si>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</si>
  <si>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</si>
  <si>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</si>
  <si>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</si>
  <si>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</si>
  <si>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</si>
  <si>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</si>
  <si>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</si>
  <si>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</si>
  <si>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</si>
  <si>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</si>
  <si>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</si>
  <si>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</si>
  <si>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</si>
  <si>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</si>
  <si>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</si>
  <si>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</si>
  <si>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</si>
  <si>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</si>
  <si>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</si>
  <si>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</si>
  <si>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</si>
  <si>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</si>
  <si>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</si>
  <si>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</si>
  <si>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</si>
  <si>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</si>
  <si>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</si>
  <si>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</si>
  <si>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</si>
  <si>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</si>
  <si>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</si>
  <si>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</si>
  <si>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</si>
  <si>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</si>
  <si>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</si>
  <si>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</si>
  <si>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</si>
  <si>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</si>
  <si>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</si>
  <si>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</si>
  <si>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</si>
  <si>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</si>
  <si>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</si>
  <si>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</si>
  <si>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</si>
  <si>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</si>
  <si>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</si>
  <si>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</si>
  <si>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</si>
  <si>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</si>
  <si>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</si>
  <si>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</si>
  <si>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</si>
  <si>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</si>
  <si>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</si>
  <si>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</si>
  <si>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</si>
  <si>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</si>
  <si>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</si>
  <si>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</si>
  <si>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</si>
  <si>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</si>
  <si>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</si>
  <si>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</si>
  <si>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</si>
  <si>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</si>
  <si>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</si>
  <si>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</si>
  <si>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</si>
  <si>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</si>
  <si>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</si>
  <si>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</si>
  <si>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</si>
  <si>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</si>
  <si>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</si>
  <si>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</si>
  <si>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</si>
  <si>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</si>
  <si>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</si>
  <si>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</si>
  <si>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</si>
  <si>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</si>
  <si>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</si>
  <si>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</si>
  <si>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</si>
  <si>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</si>
  <si>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</si>
  <si>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</si>
  <si>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</si>
  <si>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</si>
  <si>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</si>
  <si>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</si>
  <si>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</si>
  <si>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</si>
  <si>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</si>
  <si>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</si>
  <si>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</si>
  <si>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</si>
  <si>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</si>
  <si>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</si>
  <si>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</si>
  <si>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</si>
  <si>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</si>
  <si>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</si>
  <si>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</si>
  <si>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</si>
  <si>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</si>
  <si>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</si>
  <si>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</si>
  <si>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</si>
  <si>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</si>
  <si>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</si>
  <si>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</si>
  <si>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</si>
  <si>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</si>
  <si>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</si>
  <si>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</si>
  <si>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</si>
  <si>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</si>
  <si>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</si>
  <si>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</si>
  <si>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</si>
  <si>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</si>
  <si>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</si>
  <si>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</si>
  <si>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</si>
  <si>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</si>
  <si>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</si>
  <si>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</si>
  <si>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</si>
  <si>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</si>
  <si>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</si>
  <si>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</si>
  <si>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</si>
  <si>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</si>
  <si>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</si>
  <si>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</si>
  <si>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</si>
  <si>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</si>
  <si>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</si>
  <si>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</si>
  <si>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</si>
  <si>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</si>
  <si>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</si>
  <si>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</si>
  <si>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</si>
  <si>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</si>
  <si>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</si>
  <si>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</si>
  <si>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</si>
  <si>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</si>
  <si>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</si>
  <si>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</si>
  <si>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</si>
  <si>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</si>
  <si>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</si>
  <si>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</si>
  <si>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</si>
  <si>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</si>
  <si>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</si>
  <si>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</si>
  <si>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</si>
  <si>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</si>
  <si>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</si>
  <si>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</si>
  <si>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</si>
  <si>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</si>
  <si>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</si>
  <si>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</si>
  <si>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</si>
  <si>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</si>
  <si>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</si>
  <si>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</si>
  <si>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</si>
  <si>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</si>
  <si>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</si>
  <si>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</si>
  <si>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</si>
  <si>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</si>
  <si>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</si>
  <si>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</si>
  <si>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</si>
  <si>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</si>
  <si>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</si>
  <si>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</si>
  <si>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</si>
  <si>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</si>
  <si>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</si>
  <si>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</si>
  <si>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</si>
  <si>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</si>
  <si>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</si>
  <si>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</si>
  <si>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</si>
  <si>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</si>
  <si>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</si>
  <si>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</si>
  <si>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</si>
  <si>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</si>
  <si>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</si>
  <si>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</si>
  <si>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</si>
  <si>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</si>
  <si>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</si>
  <si>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</si>
  <si>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</si>
  <si>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</si>
  <si>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</si>
  <si>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</si>
  <si>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</si>
  <si>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</si>
  <si>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</si>
  <si>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</si>
  <si>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</si>
  <si>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</si>
  <si>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</si>
  <si>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</si>
  <si>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</si>
  <si>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</si>
  <si>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</si>
  <si>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</si>
  <si>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</si>
  <si>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</si>
  <si>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</si>
  <si>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</si>
  <si>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</si>
  <si>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</si>
  <si>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</si>
  <si>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</si>
  <si>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</si>
  <si>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</si>
  <si>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</si>
  <si>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</si>
  <si>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</si>
  <si>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</si>
  <si>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</si>
  <si>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</si>
  <si>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</si>
  <si>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</si>
  <si>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</si>
  <si>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</si>
  <si>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</si>
  <si>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</si>
  <si>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</si>
  <si>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</si>
  <si>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</si>
  <si>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</si>
  <si>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</si>
  <si>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</si>
  <si>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</si>
  <si>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</si>
  <si>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</si>
  <si>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</si>
  <si>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</si>
  <si>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</si>
  <si>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</si>
  <si>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</si>
  <si>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</si>
  <si>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</si>
  <si>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</si>
  <si>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</si>
  <si>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</si>
  <si>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</si>
  <si>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</si>
  <si>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</si>
  <si>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</si>
  <si>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</si>
  <si>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</si>
  <si>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</si>
  <si>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</si>
  <si>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</si>
  <si>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</si>
  <si>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</si>
  <si>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</si>
  <si>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</si>
  <si>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</si>
  <si>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</si>
  <si>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</si>
  <si>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</si>
  <si>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</si>
  <si>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</si>
  <si>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</si>
  <si>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</si>
  <si>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</si>
  <si>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</si>
  <si>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</si>
  <si>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</si>
  <si>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</si>
  <si>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</si>
  <si>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</si>
  <si>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</si>
  <si>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</si>
  <si>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</si>
  <si>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</si>
  <si>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</si>
  <si>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</si>
  <si>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</si>
  <si>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</si>
  <si>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</si>
  <si>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</si>
  <si>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</si>
  <si>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</si>
  <si>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</si>
  <si>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</si>
  <si>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</si>
  <si>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</si>
  <si>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</si>
  <si>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</si>
  <si>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</si>
  <si>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</si>
  <si>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</si>
  <si>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</si>
  <si>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</si>
  <si>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</si>
  <si>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</si>
  <si>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</si>
  <si>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</si>
  <si>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</si>
  <si>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</si>
  <si>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</si>
  <si>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</si>
  <si>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</si>
  <si>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</si>
  <si>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</si>
  <si>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</si>
  <si>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</si>
  <si>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</si>
  <si>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</si>
  <si>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</si>
  <si>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</si>
  <si>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</si>
  <si>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</si>
  <si>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</si>
  <si>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</si>
  <si>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</si>
  <si>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</si>
  <si>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</si>
  <si>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</si>
  <si>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</si>
  <si>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</si>
  <si>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</si>
  <si>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</si>
  <si>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</si>
  <si>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</si>
  <si>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</si>
  <si>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</si>
  <si>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</si>
  <si>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</si>
  <si>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</si>
  <si>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</si>
  <si>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</si>
  <si>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</si>
  <si>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</si>
  <si>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</si>
  <si>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</si>
  <si>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</si>
  <si>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</si>
  <si>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</si>
  <si>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</si>
  <si>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</si>
  <si>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</si>
  <si>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</si>
  <si>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</si>
  <si>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</si>
  <si>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</si>
  <si>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</si>
  <si>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</si>
  <si>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</si>
  <si>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</si>
  <si>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</si>
  <si>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</si>
  <si>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</si>
  <si>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</si>
  <si>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</si>
  <si>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</si>
  <si>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</si>
  <si>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</si>
  <si>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</si>
  <si>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</si>
  <si>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</si>
  <si>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</si>
  <si>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</si>
  <si>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</si>
  <si>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</si>
  <si>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</si>
  <si>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</si>
  <si>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</si>
  <si>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</si>
  <si>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</si>
  <si>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</si>
  <si>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</si>
  <si>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</si>
  <si>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</si>
  <si>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</si>
  <si>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</si>
  <si>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</si>
  <si>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</si>
  <si>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</si>
  <si>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</si>
  <si>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</si>
  <si>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</si>
  <si>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</si>
  <si>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</si>
  <si>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</si>
  <si>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</si>
  <si>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</si>
  <si>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</si>
  <si>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</si>
  <si>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</si>
  <si>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</si>
  <si>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</si>
  <si>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</si>
  <si>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</si>
  <si>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</si>
  <si>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</si>
  <si>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</si>
  <si>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</si>
  <si>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</si>
  <si>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</si>
  <si>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</si>
  <si>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</si>
  <si>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</si>
  <si>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</si>
  <si>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</si>
  <si>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</si>
  <si>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</si>
  <si>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</si>
  <si>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</si>
  <si>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</si>
  <si>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</si>
  <si>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</si>
  <si>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</si>
  <si>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</si>
  <si>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</si>
  <si>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</si>
  <si>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</si>
  <si>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</si>
  <si>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</si>
  <si>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</si>
  <si>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</si>
  <si>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</si>
  <si>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</si>
  <si>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</si>
  <si>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</si>
  <si>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</si>
  <si>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</si>
  <si>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</si>
  <si>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</si>
  <si>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</si>
  <si>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</si>
  <si>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</si>
  <si>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</si>
  <si>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</si>
  <si>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</si>
  <si>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</si>
  <si>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</si>
  <si>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</si>
  <si>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</si>
  <si>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</si>
  <si>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</si>
  <si>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</si>
  <si>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</si>
  <si>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</si>
  <si>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</si>
  <si>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</si>
  <si>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</si>
  <si>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</si>
  <si>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</si>
  <si>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</si>
  <si>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</si>
  <si>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</si>
  <si>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</si>
  <si>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</si>
  <si>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</si>
  <si>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</si>
  <si>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</si>
  <si>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</si>
  <si>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</si>
  <si>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</si>
  <si>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</si>
  <si>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</si>
  <si>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</si>
  <si>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</si>
  <si>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</si>
  <si>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</si>
  <si>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</si>
  <si>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</si>
  <si>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</si>
  <si>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</si>
  <si>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</si>
  <si>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</si>
  <si>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</si>
  <si>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</si>
  <si>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</si>
  <si>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</si>
  <si>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</si>
  <si>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</si>
  <si>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</si>
  <si>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</si>
  <si>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</si>
  <si>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</si>
  <si>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</si>
  <si>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</si>
  <si>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</si>
  <si>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</si>
  <si>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</si>
  <si>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</si>
  <si>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</si>
  <si>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</si>
  <si>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</si>
  <si>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</si>
  <si>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</si>
  <si>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</si>
  <si>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</si>
  <si>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</si>
  <si>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</si>
  <si>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</si>
  <si>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</si>
  <si>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</si>
  <si>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</si>
  <si>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</si>
  <si>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</si>
  <si>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</si>
  <si>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</si>
  <si>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</si>
  <si>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</si>
  <si>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</si>
  <si>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</si>
  <si>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</si>
  <si>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</si>
  <si>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</si>
  <si>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</si>
  <si>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</si>
  <si>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</si>
  <si>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</si>
  <si>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</si>
  <si>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</si>
  <si>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</si>
  <si>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</si>
  <si>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</si>
  <si>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</si>
  <si>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</si>
  <si>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</si>
  <si>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</si>
  <si>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</si>
  <si>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</si>
  <si>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</si>
  <si>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</si>
  <si>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</si>
  <si>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</si>
  <si>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</si>
  <si>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</si>
  <si>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</si>
  <si>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</si>
  <si>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</si>
  <si>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</si>
  <si>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</si>
  <si>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</si>
  <si>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</si>
  <si>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</si>
  <si>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</si>
  <si>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</si>
  <si>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</si>
  <si>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</si>
  <si>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</si>
  <si>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</si>
  <si>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</si>
  <si>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</si>
  <si>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</si>
  <si>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</si>
  <si>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</si>
  <si>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</si>
  <si>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</si>
  <si>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</si>
  <si>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</si>
  <si>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</si>
  <si>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</si>
  <si>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</si>
  <si>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</si>
  <si>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</si>
  <si>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</si>
  <si>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</si>
  <si>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</si>
  <si>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</si>
  <si>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</si>
  <si>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</si>
  <si>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</si>
  <si>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</si>
  <si>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</si>
  <si>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</si>
  <si>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</si>
  <si>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</si>
  <si>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</si>
  <si>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</si>
  <si>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</si>
  <si>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</si>
  <si>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</si>
  <si>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</si>
  <si>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</si>
  <si>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</si>
  <si>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</si>
  <si>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</si>
  <si>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</si>
  <si>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</si>
  <si>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</si>
  <si>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</si>
  <si>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</si>
  <si>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</si>
  <si>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</si>
  <si>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</si>
  <si>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</si>
  <si>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</si>
  <si>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</si>
  <si>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</si>
  <si>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</si>
  <si>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</si>
  <si>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</si>
  <si>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</si>
  <si>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</si>
  <si>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</si>
  <si>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</si>
  <si>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</si>
  <si>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</si>
  <si>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</si>
  <si>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</si>
  <si>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</si>
  <si>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</si>
  <si>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</si>
  <si>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</si>
  <si>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</si>
  <si>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</si>
  <si>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</si>
  <si>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</si>
  <si>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</si>
  <si>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</si>
  <si>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</si>
  <si>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</si>
  <si>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</si>
  <si>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</si>
  <si>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</si>
  <si>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</si>
  <si>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</si>
  <si>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</si>
  <si>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</si>
  <si>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</si>
  <si>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</si>
  <si>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</si>
  <si>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</si>
  <si>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</si>
  <si>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</si>
  <si>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</si>
  <si>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</si>
  <si>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</si>
  <si>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</si>
  <si>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</si>
  <si>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</si>
  <si>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</si>
  <si>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</si>
  <si>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</si>
  <si>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</si>
  <si>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</si>
  <si>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</si>
  <si>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</si>
  <si>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</si>
  <si>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</si>
  <si>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</si>
  <si>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</si>
  <si>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</si>
  <si>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</si>
  <si>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</si>
  <si>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</si>
  <si>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</si>
  <si>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</si>
  <si>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</si>
  <si>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</si>
  <si>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</si>
  <si>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</si>
  <si>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</si>
  <si>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</si>
  <si>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</si>
  <si>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</si>
  <si>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</si>
  <si>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</si>
  <si>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</si>
  <si>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</si>
  <si>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</si>
  <si>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</si>
  <si>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</si>
  <si>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</si>
  <si>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</si>
  <si>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</si>
  <si>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</si>
  <si>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</si>
  <si>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</si>
  <si>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</si>
  <si>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</si>
  <si>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</si>
  <si>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</si>
  <si>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</si>
  <si>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</si>
  <si>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</si>
  <si>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</si>
  <si>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</si>
  <si>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</si>
  <si>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</si>
  <si>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</si>
  <si>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</si>
  <si>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</si>
  <si>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</si>
  <si>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</si>
  <si>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</si>
  <si>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</si>
  <si>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</si>
  <si>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</si>
  <si>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</si>
  <si>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</si>
  <si>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</si>
  <si>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</si>
  <si>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</si>
  <si>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</si>
  <si>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</si>
  <si>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</si>
  <si>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</si>
  <si>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</si>
  <si>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</si>
  <si>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</si>
  <si>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</si>
  <si>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</si>
  <si>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</si>
  <si>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</si>
  <si>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</si>
  <si>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</si>
  <si>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</si>
  <si>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</si>
  <si>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</si>
  <si>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</si>
  <si>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</si>
  <si>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</si>
  <si>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</si>
  <si>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</si>
  <si>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</si>
  <si>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</si>
  <si>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</si>
  <si>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</si>
  <si>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</si>
  <si>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</si>
  <si>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</si>
  <si>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</si>
  <si>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</si>
  <si>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</si>
  <si>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</si>
  <si>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</si>
  <si>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</si>
  <si>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</si>
  <si>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</si>
  <si>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</si>
  <si>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</si>
  <si>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</si>
  <si>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</si>
  <si>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</si>
  <si>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</si>
  <si>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</si>
  <si>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</si>
  <si>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</si>
  <si>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</si>
  <si>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</si>
  <si>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</si>
  <si>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</si>
  <si>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</si>
  <si>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</si>
  <si>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</si>
  <si>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</si>
  <si>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</si>
  <si>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</si>
  <si>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</si>
  <si>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</si>
  <si>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</si>
  <si>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</si>
  <si>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</si>
  <si>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</si>
  <si>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</si>
  <si>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</si>
  <si>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</si>
  <si>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</si>
  <si>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</si>
  <si>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</si>
  <si>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</si>
  <si>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</si>
  <si>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</si>
  <si>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</si>
  <si>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</si>
  <si>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</si>
  <si>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</si>
  <si>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</si>
  <si>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</si>
  <si>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</si>
  <si>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</si>
  <si>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</si>
  <si>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</si>
  <si>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</si>
  <si>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</si>
  <si>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</si>
  <si>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</si>
  <si>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</si>
  <si>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</si>
  <si>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</si>
  <si>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</si>
  <si>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</si>
  <si>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</si>
  <si>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</si>
  <si>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</si>
  <si>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</si>
  <si>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</si>
  <si>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</si>
  <si>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</si>
  <si>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</si>
  <si>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</si>
  <si>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</si>
  <si>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</si>
  <si>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</si>
  <si>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</si>
  <si>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</si>
  <si>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</si>
  <si>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</si>
  <si>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</si>
  <si>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</si>
  <si>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</si>
  <si>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</si>
  <si>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</si>
  <si>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</si>
  <si>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</si>
  <si>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</si>
  <si>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</si>
  <si>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</si>
  <si>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</si>
  <si>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</si>
  <si>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</si>
  <si>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</si>
  <si>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</si>
  <si>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</si>
  <si>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</si>
  <si>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</si>
  <si>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</si>
  <si>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</si>
  <si>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</si>
  <si>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</si>
  <si>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</si>
  <si>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</si>
  <si>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</si>
  <si>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</si>
  <si>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</si>
  <si>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</si>
  <si>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</si>
  <si>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</si>
  <si>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</si>
  <si>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</si>
  <si>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</si>
  <si>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</si>
  <si>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</si>
  <si>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</si>
  <si>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</si>
  <si>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</si>
  <si>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</si>
  <si>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</si>
  <si>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</si>
  <si>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</si>
  <si>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</si>
  <si>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</si>
  <si>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</si>
  <si>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</si>
  <si>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</si>
  <si>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</si>
  <si>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</si>
  <si>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</si>
  <si>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</si>
  <si>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</si>
  <si>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</si>
  <si>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</si>
  <si>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</si>
  <si>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</si>
  <si>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</si>
  <si>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</si>
  <si>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</si>
  <si>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</si>
  <si>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</si>
  <si>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</si>
  <si>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</si>
  <si>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</si>
  <si>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</si>
  <si>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</si>
  <si>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</si>
  <si>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</si>
  <si>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</si>
  <si>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</si>
  <si>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</si>
  <si>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</si>
  <si>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</si>
  <si>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</si>
  <si>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</si>
  <si>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</si>
  <si>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</si>
  <si>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</si>
  <si>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</si>
  <si>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</si>
  <si>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</si>
  <si>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</si>
  <si>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</si>
  <si>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</si>
  <si>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</si>
  <si>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</si>
  <si>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</si>
  <si>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</si>
  <si>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</si>
  <si>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</si>
  <si>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</si>
  <si>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</si>
  <si>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</si>
  <si>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</si>
  <si>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</si>
  <si>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</si>
  <si>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</si>
  <si>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</si>
  <si>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</si>
  <si>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</si>
  <si>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</si>
  <si>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</si>
  <si>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</si>
  <si>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</si>
  <si>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</si>
  <si>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</si>
  <si>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</si>
  <si>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</si>
  <si>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</si>
  <si>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</si>
  <si>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</si>
  <si>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</si>
  <si>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</si>
  <si>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</si>
  <si>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</si>
  <si>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</si>
  <si>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</si>
  <si>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</si>
  <si>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</si>
  <si>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</si>
  <si>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</si>
  <si>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</si>
  <si>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</si>
  <si>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</si>
  <si>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</si>
  <si>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</si>
  <si>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</si>
  <si>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</si>
  <si>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</si>
  <si>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</si>
  <si>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</si>
  <si>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</si>
  <si>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</si>
  <si>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</si>
  <si>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</si>
  <si>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</si>
  <si>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</si>
  <si>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</si>
  <si>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</si>
  <si>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</si>
  <si>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</si>
  <si>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</si>
  <si>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</si>
  <si>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</si>
  <si>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</si>
  <si>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</si>
  <si>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</si>
  <si>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</si>
  <si>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</si>
  <si>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</si>
  <si>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</si>
  <si>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</si>
  <si>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</si>
  <si>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</si>
  <si>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</si>
  <si>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</si>
  <si>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</si>
  <si>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</si>
  <si>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</si>
  <si>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</si>
  <si>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</si>
  <si>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</si>
  <si>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</si>
  <si>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</si>
  <si>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</si>
  <si>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</si>
  <si>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</si>
  <si>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</si>
  <si>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</si>
  <si>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</si>
  <si>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</si>
  <si>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</si>
  <si>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</si>
  <si>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</si>
  <si>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</si>
  <si>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</si>
  <si>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</si>
  <si>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</si>
  <si>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</si>
  <si>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</si>
  <si>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</si>
  <si>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</si>
  <si>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</si>
  <si>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</si>
  <si>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</si>
  <si>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</si>
  <si>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</si>
  <si>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</si>
  <si>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</si>
  <si>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</si>
  <si>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</si>
  <si>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</si>
  <si>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</si>
  <si>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</si>
  <si>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</si>
  <si>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</si>
  <si>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</si>
  <si>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</si>
  <si>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</si>
  <si>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</si>
  <si>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</si>
  <si>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</si>
  <si>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</si>
  <si>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</si>
  <si>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</si>
  <si>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</si>
  <si>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</si>
  <si>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</si>
  <si>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</si>
  <si>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</si>
  <si>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</si>
  <si>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</si>
  <si>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</si>
  <si>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</si>
  <si>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</si>
  <si>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</si>
  <si>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</si>
  <si>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</si>
  <si>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</si>
  <si>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</si>
  <si>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</si>
  <si>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</si>
  <si>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</si>
  <si>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</si>
  <si>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</si>
  <si>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</si>
  <si>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</si>
  <si>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</si>
  <si>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</si>
  <si>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</si>
  <si>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</si>
  <si>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</si>
  <si>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</si>
  <si>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</si>
  <si>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</si>
  <si>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</si>
  <si>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</si>
  <si>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</si>
  <si>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</si>
  <si>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</si>
  <si>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</si>
  <si>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</si>
  <si>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</si>
  <si>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</si>
  <si>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</si>
  <si>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</si>
  <si>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</si>
  <si>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</si>
  <si>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</si>
  <si>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</si>
  <si>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</si>
  <si>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</si>
  <si>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</si>
  <si>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</si>
  <si>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</si>
  <si>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</si>
  <si>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</si>
  <si>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</si>
  <si>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</si>
  <si>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</si>
  <si>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</si>
  <si>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</si>
  <si>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</si>
  <si>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</si>
  <si>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</si>
  <si>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</si>
  <si>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</si>
  <si>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</si>
  <si>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</si>
  <si>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</si>
  <si>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</si>
  <si>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</si>
  <si>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</si>
  <si>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</si>
  <si>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</si>
  <si>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</si>
  <si>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</si>
  <si>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</si>
  <si>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</si>
  <si>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</si>
  <si>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</si>
  <si>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</si>
  <si>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</si>
  <si>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</si>
  <si>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</si>
  <si>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</si>
  <si>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</si>
  <si>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</si>
  <si>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</si>
  <si>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</si>
  <si>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</si>
  <si>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</si>
  <si>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</si>
  <si>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</si>
  <si>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</si>
  <si>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</si>
  <si>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</si>
  <si>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</si>
  <si>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</si>
  <si>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</si>
  <si>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</si>
  <si>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</si>
  <si>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</si>
  <si>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</si>
  <si>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</si>
  <si>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</si>
  <si>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</si>
  <si>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</si>
  <si>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</si>
  <si>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</si>
  <si>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</si>
  <si>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</si>
  <si>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</si>
  <si>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</si>
  <si>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</si>
  <si>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</si>
  <si>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</si>
  <si>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</si>
  <si>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</si>
  <si>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</si>
  <si>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</si>
  <si>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</si>
  <si>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</si>
  <si>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</si>
  <si>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</si>
  <si>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</si>
  <si>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</si>
  <si>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</si>
  <si>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</si>
  <si>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</si>
  <si>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</si>
  <si>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</si>
  <si>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</si>
  <si>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</si>
  <si>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</si>
  <si>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</si>
  <si>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</si>
  <si>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</si>
  <si>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</si>
  <si>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</si>
  <si>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</si>
  <si>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</si>
  <si>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</si>
  <si>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</si>
  <si>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</si>
  <si>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</si>
  <si>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</si>
  <si>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</si>
  <si>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</si>
  <si>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</si>
  <si>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</si>
  <si>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</si>
  <si>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</si>
  <si>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</si>
  <si>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</si>
  <si>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</si>
  <si>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</si>
  <si>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</si>
  <si>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</si>
  <si>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</si>
  <si>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</si>
  <si>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</si>
  <si>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</si>
  <si>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</si>
  <si>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</si>
  <si>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</si>
  <si>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</si>
  <si>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</si>
  <si>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</si>
  <si>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</si>
  <si>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</si>
  <si>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</si>
  <si>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</si>
  <si>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</si>
  <si>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</si>
  <si>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</si>
  <si>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</si>
  <si>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</si>
  <si>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</si>
  <si>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</si>
  <si>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</si>
  <si>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</si>
  <si>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</si>
  <si>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</si>
  <si>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</si>
  <si>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</si>
  <si>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</si>
  <si>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</si>
  <si>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</si>
  <si>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</si>
  <si>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</si>
  <si>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</si>
  <si>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</si>
  <si>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</si>
  <si>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</si>
  <si>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</si>
  <si>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</si>
  <si>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</si>
  <si>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</si>
  <si>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</si>
  <si>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</si>
  <si>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</si>
  <si>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</si>
  <si>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</si>
  <si>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</si>
  <si>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</si>
  <si>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</si>
  <si>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</si>
  <si>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</si>
  <si>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</si>
  <si>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</si>
  <si>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</si>
  <si>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</si>
  <si>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</si>
  <si>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</si>
  <si>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</si>
  <si>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</si>
  <si>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</si>
  <si>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</si>
  <si>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</si>
  <si>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</si>
  <si>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</si>
  <si>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</si>
  <si>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</si>
  <si>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</si>
  <si>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</si>
  <si>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</si>
  <si>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</si>
  <si>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</si>
  <si>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</si>
  <si>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</si>
  <si>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</si>
  <si>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</si>
  <si>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</si>
  <si>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</si>
  <si>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</si>
  <si>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</si>
  <si>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</si>
  <si>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</si>
  <si>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</si>
  <si>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</si>
  <si>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</si>
  <si>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</si>
  <si>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</si>
  <si>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</si>
  <si>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</si>
  <si>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</si>
  <si>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</si>
  <si>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</si>
  <si>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</si>
  <si>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</si>
  <si>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</si>
  <si>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</si>
  <si>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</si>
  <si>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</si>
  <si>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</si>
  <si>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</si>
  <si>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</si>
  <si>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</si>
  <si>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</si>
  <si>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</si>
  <si>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</si>
  <si>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</si>
  <si>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</si>
  <si>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</si>
  <si>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</si>
  <si>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</si>
  <si>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</si>
  <si>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</si>
  <si>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</si>
  <si>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</si>
  <si>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</si>
  <si>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</si>
  <si>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</si>
  <si>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</si>
  <si>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</si>
  <si>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</si>
  <si>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</si>
  <si>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</si>
  <si>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</si>
  <si>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</si>
  <si>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</si>
  <si>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</si>
  <si>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</si>
  <si>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</si>
  <si>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</si>
  <si>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</si>
  <si>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</si>
  <si>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</si>
  <si>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</si>
  <si>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</si>
  <si>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</si>
  <si>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</si>
  <si>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</si>
  <si>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</si>
  <si>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</si>
  <si>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</si>
  <si>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</si>
  <si>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</si>
  <si>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</si>
  <si>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</si>
  <si>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</si>
  <si>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</si>
  <si>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</si>
  <si>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</si>
  <si>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</si>
  <si>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</si>
  <si>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</si>
  <si>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</si>
  <si>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</si>
  <si>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</si>
  <si>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</si>
  <si>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</si>
  <si>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</si>
  <si>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</si>
  <si>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</si>
  <si>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</si>
  <si>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</si>
  <si>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</si>
  <si>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</si>
  <si>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</si>
  <si>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</si>
  <si>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</si>
  <si>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</si>
  <si>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</si>
  <si>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</si>
  <si>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</si>
  <si>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</si>
  <si>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</si>
  <si>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</si>
  <si>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</si>
  <si>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</si>
  <si>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</si>
  <si>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</si>
  <si>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</si>
  <si>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</si>
  <si>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</si>
  <si>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</si>
  <si>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</si>
  <si>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</si>
  <si>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</si>
  <si>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</si>
  <si>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</si>
  <si>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</si>
  <si>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</si>
  <si>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</si>
  <si>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</si>
  <si>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</si>
  <si>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</si>
  <si>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</si>
  <si>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</si>
  <si>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</si>
  <si>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</si>
  <si>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</si>
  <si>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</si>
  <si>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</si>
  <si>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</si>
  <si>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</si>
  <si>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</si>
  <si>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</si>
  <si>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</si>
  <si>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</si>
  <si>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</si>
  <si>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</si>
  <si>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</si>
  <si>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</si>
  <si>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</si>
  <si>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</si>
  <si>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</si>
  <si>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</si>
  <si>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</si>
  <si>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</si>
  <si>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</si>
  <si>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</si>
  <si>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</si>
  <si>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</si>
  <si>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</si>
  <si>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</si>
  <si>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</si>
  <si>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</si>
  <si>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</si>
  <si>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</si>
  <si>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</si>
  <si>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</si>
  <si>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</si>
  <si>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</si>
  <si>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</si>
  <si>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</si>
  <si>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</si>
  <si>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</si>
  <si>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</si>
  <si>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</si>
  <si>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</si>
  <si>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</si>
  <si>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</si>
  <si>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</si>
  <si>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</si>
  <si>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</si>
  <si>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</si>
  <si>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</si>
  <si>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</si>
  <si>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</si>
  <si>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</si>
  <si>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</si>
  <si>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</si>
  <si>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</si>
  <si>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</si>
  <si>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</si>
  <si>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</si>
  <si>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</si>
  <si>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</si>
  <si>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</si>
  <si>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</si>
  <si>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</si>
  <si>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</si>
  <si>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</si>
  <si>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</si>
  <si>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</si>
  <si>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</si>
  <si>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</si>
  <si>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</si>
  <si>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</si>
  <si>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</si>
  <si>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</si>
  <si>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</si>
  <si>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</si>
  <si>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</si>
  <si>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</si>
  <si>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</si>
  <si>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</si>
  <si>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</si>
  <si>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</si>
  <si>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</si>
  <si>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</si>
  <si>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</si>
  <si>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</si>
  <si>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</si>
  <si>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</si>
  <si>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</si>
  <si>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</si>
  <si>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</si>
  <si>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</si>
  <si>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</si>
  <si>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</si>
  <si>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</si>
  <si>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</si>
  <si>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</si>
  <si>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</si>
  <si>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</si>
  <si>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</si>
  <si>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</si>
  <si>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</si>
  <si>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</si>
  <si>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</si>
  <si>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</si>
  <si>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</si>
  <si>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</si>
  <si>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</si>
  <si>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</si>
  <si>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</si>
  <si>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</si>
  <si>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</si>
  <si>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</si>
  <si>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</si>
  <si>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</si>
  <si>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</si>
  <si>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</si>
  <si>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</si>
  <si>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</si>
  <si>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</si>
  <si>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</si>
  <si>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</si>
  <si>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</si>
  <si>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</si>
  <si>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</si>
  <si>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</si>
  <si>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</si>
  <si>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</si>
  <si>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</si>
  <si>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</si>
  <si>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</si>
  <si>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</si>
  <si>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</si>
  <si>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</si>
  <si>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</si>
  <si>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</si>
  <si>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</si>
  <si>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</si>
  <si>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</si>
  <si>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</si>
  <si>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</si>
  <si>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</si>
  <si>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</si>
  <si>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</si>
  <si>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</si>
  <si>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</si>
  <si>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</si>
  <si>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</si>
  <si>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</si>
  <si>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</si>
  <si>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</si>
  <si>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</si>
  <si>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</si>
  <si>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</si>
  <si>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</si>
  <si>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</si>
  <si>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</si>
  <si>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</si>
  <si>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</si>
  <si>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</si>
  <si>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</si>
  <si>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</si>
  <si>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</si>
  <si>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</si>
  <si>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</si>
  <si>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</si>
  <si>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</si>
  <si>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</si>
  <si>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</si>
  <si>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</si>
  <si>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</si>
  <si>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</si>
  <si>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</si>
  <si>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</si>
  <si>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</si>
  <si>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</si>
  <si>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</si>
  <si>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</si>
  <si>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</si>
  <si>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</si>
  <si>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</si>
  <si>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</si>
  <si>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</si>
  <si>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</si>
  <si>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</si>
  <si>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</si>
  <si>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</si>
  <si>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</si>
  <si>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</si>
  <si>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</si>
  <si>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</si>
  <si>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</si>
  <si>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</si>
  <si>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</si>
  <si>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</si>
  <si>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</si>
  <si>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</si>
  <si>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</si>
  <si>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</si>
  <si>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</si>
  <si>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</si>
  <si>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</si>
  <si>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</si>
  <si>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</si>
  <si>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</si>
  <si>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</si>
  <si>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</si>
  <si>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</si>
  <si>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</si>
  <si>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</si>
  <si>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</si>
  <si>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</si>
  <si>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</si>
  <si>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</si>
  <si>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</si>
  <si>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</si>
  <si>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</si>
  <si>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</si>
  <si>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</si>
  <si>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</si>
  <si>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</si>
  <si>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</si>
  <si>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</si>
  <si>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</si>
  <si>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</si>
  <si>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</si>
  <si>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</si>
  <si>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</si>
  <si>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</si>
  <si>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</si>
  <si>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</si>
  <si>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</si>
  <si>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</si>
  <si>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</si>
  <si>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</si>
  <si>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</si>
  <si>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</si>
  <si>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</si>
  <si>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</si>
  <si>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</si>
  <si>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</si>
  <si>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</si>
  <si>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</si>
  <si>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</si>
  <si>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</si>
  <si>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</si>
  <si>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</si>
  <si>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</si>
  <si>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</si>
  <si>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</si>
  <si>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</si>
  <si>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</si>
  <si>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</si>
  <si>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</si>
  <si>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</si>
  <si>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</si>
  <si>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</si>
  <si>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</si>
  <si>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</si>
  <si>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</si>
  <si>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</si>
  <si>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</si>
  <si>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</si>
  <si>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</si>
  <si>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</si>
  <si>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</si>
  <si>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</si>
  <si>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</si>
  <si>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</si>
  <si>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</si>
  <si>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</si>
  <si>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</si>
  <si>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</si>
  <si>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</si>
  <si>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</si>
  <si>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</si>
  <si>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</si>
  <si>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</si>
  <si>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</si>
  <si>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</si>
  <si>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</si>
  <si>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</si>
  <si>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</si>
  <si>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</si>
  <si>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</si>
  <si>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</si>
  <si>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</si>
  <si>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</si>
  <si>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</si>
  <si>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</si>
  <si>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</si>
  <si>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</si>
  <si>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</si>
  <si>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</si>
  <si>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</si>
  <si>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</si>
  <si>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</si>
  <si>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</si>
  <si>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</si>
  <si>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</si>
  <si>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</si>
  <si>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</si>
  <si>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</si>
  <si>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</si>
  <si>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</si>
  <si>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</si>
  <si>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</si>
  <si>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</si>
  <si>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</si>
  <si>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</si>
  <si>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</si>
  <si>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</si>
  <si>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</si>
  <si>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</si>
  <si>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</si>
  <si>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</si>
  <si>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</si>
  <si>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</si>
  <si>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</si>
  <si>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</si>
  <si>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</si>
  <si>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</si>
  <si>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</si>
  <si>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</si>
  <si>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</si>
  <si>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</si>
  <si>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</si>
  <si>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</si>
  <si>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</si>
  <si>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</si>
  <si>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</si>
  <si>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</si>
  <si>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</si>
  <si>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</si>
  <si>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</si>
  <si>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</si>
  <si>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</si>
  <si>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</si>
  <si>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</si>
  <si>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</si>
  <si>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</si>
  <si>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</si>
  <si>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</si>
  <si>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</si>
  <si>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</si>
  <si>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</si>
  <si>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</si>
  <si>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</si>
  <si>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</si>
  <si>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</si>
  <si>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</si>
  <si>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</si>
  <si>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</si>
  <si>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</si>
  <si>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</si>
  <si>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</si>
  <si>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</si>
  <si>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</si>
  <si>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</si>
  <si>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</si>
  <si>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</si>
  <si>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</si>
  <si>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</si>
  <si>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</si>
  <si>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</si>
  <si>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</si>
  <si>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</si>
  <si>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</si>
  <si>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</si>
  <si>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</si>
  <si>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</si>
  <si>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</si>
  <si>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</si>
  <si>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</si>
  <si>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</si>
  <si>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</si>
  <si>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</si>
  <si>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</si>
  <si>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</si>
  <si>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</si>
  <si>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</si>
  <si>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</si>
  <si>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</si>
  <si>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</si>
  <si>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</si>
  <si>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</si>
  <si>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</si>
  <si>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</si>
  <si>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</si>
  <si>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</si>
  <si>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</si>
  <si>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</si>
  <si>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</si>
  <si>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</si>
  <si>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</si>
  <si>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</si>
  <si>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</si>
  <si>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</si>
  <si>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</si>
  <si>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</si>
  <si>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</si>
  <si>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</si>
  <si>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</si>
  <si>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</si>
  <si>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</si>
  <si>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</si>
  <si>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</si>
  <si>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</si>
  <si>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</si>
  <si>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</si>
  <si>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</si>
  <si>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</si>
  <si>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</si>
  <si>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</si>
  <si>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</si>
  <si>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</si>
  <si>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</si>
  <si>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</si>
  <si>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</si>
  <si>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</si>
  <si>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</si>
  <si>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</si>
  <si>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</si>
  <si>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</si>
  <si>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</si>
  <si>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</si>
  <si>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</si>
  <si>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</si>
  <si>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</si>
  <si>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</si>
  <si>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</si>
  <si>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</si>
  <si>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</si>
  <si>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</si>
  <si>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</si>
  <si>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</si>
  <si>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</si>
  <si>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</si>
  <si>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</si>
  <si>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</si>
  <si>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</si>
  <si>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</si>
  <si>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</si>
  <si>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</si>
  <si>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</si>
  <si>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</si>
  <si>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</si>
  <si>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</si>
  <si>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</si>
  <si>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</si>
  <si>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</si>
  <si>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</si>
  <si>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</si>
  <si>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</si>
  <si>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</si>
  <si>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</si>
  <si>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</si>
  <si>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</si>
  <si>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</si>
  <si>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</si>
  <si>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</si>
  <si>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</si>
  <si>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</si>
  <si>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</si>
  <si>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</si>
  <si>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</si>
  <si>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</si>
  <si>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</si>
  <si>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</si>
  <si>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</si>
  <si>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</si>
  <si>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</si>
  <si>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</si>
  <si>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</si>
  <si>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</si>
  <si>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</si>
  <si>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</si>
  <si>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</si>
  <si>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</si>
  <si>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</si>
  <si>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</si>
  <si>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</si>
  <si>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</si>
  <si>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</si>
  <si>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</si>
  <si>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</si>
  <si>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</si>
  <si>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</si>
  <si>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</si>
  <si>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</si>
  <si>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</si>
  <si>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</si>
  <si>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</si>
  <si>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</si>
  <si>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</si>
  <si>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</si>
  <si>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</si>
  <si>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</si>
  <si>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</si>
  <si>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</si>
  <si>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</si>
  <si>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</si>
  <si>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</si>
  <si>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</si>
  <si>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</si>
  <si>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</si>
  <si>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</si>
  <si>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</si>
  <si>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</si>
  <si>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</si>
  <si>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</si>
  <si>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</si>
  <si>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</si>
  <si>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</si>
  <si>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</si>
  <si>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</si>
  <si>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</si>
  <si>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</si>
  <si>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</si>
  <si>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</si>
  <si>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</si>
  <si>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</si>
  <si>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</si>
  <si>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</si>
  <si>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</si>
  <si>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</si>
  <si>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</si>
  <si>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</si>
  <si>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</si>
  <si>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</si>
  <si>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</si>
  <si>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</si>
  <si>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</si>
  <si>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</si>
  <si>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</si>
  <si>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</si>
  <si>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</si>
  <si>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</si>
  <si>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</si>
  <si>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</si>
  <si>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</si>
  <si>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</si>
  <si>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</si>
  <si>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</si>
  <si>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</si>
  <si>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</si>
  <si>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</si>
  <si>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</si>
  <si>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</si>
  <si>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</si>
  <si>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</si>
  <si>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</si>
  <si>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</si>
  <si>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</si>
  <si>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</si>
  <si>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</si>
  <si>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</si>
  <si>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</si>
  <si>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</si>
  <si>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</si>
  <si>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</si>
  <si>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</si>
  <si>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</si>
  <si>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</si>
  <si>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</si>
  <si>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</si>
  <si>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</si>
  <si>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</si>
  <si>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</si>
  <si>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</si>
  <si>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</si>
  <si>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</si>
  <si>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</si>
  <si>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</si>
  <si>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</si>
  <si>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</si>
  <si>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</si>
  <si>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</si>
  <si>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</si>
  <si>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</si>
  <si>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</si>
  <si>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</si>
  <si>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</si>
  <si>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</si>
  <si>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</si>
  <si>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</si>
  <si>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</si>
  <si>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</si>
  <si>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</si>
  <si>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</si>
  <si>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</si>
  <si>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</si>
  <si>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</si>
  <si>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</si>
  <si>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</si>
  <si>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</si>
  <si>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</si>
  <si>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</si>
  <si>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</si>
  <si>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</si>
  <si>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</si>
  <si>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</si>
  <si>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</si>
  <si>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</si>
  <si>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</si>
  <si>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</si>
  <si>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</si>
  <si>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</si>
  <si>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</si>
  <si>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</si>
  <si>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</si>
  <si>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</si>
  <si>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</si>
  <si>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</si>
  <si>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</si>
  <si>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</si>
  <si>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</si>
  <si>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</si>
  <si>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</si>
  <si>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</si>
  <si>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</si>
  <si>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</si>
  <si>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</si>
  <si>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</si>
  <si>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</si>
  <si>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</si>
  <si>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</si>
  <si>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</si>
  <si>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</si>
  <si>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</si>
  <si>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</si>
  <si>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</si>
  <si>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</si>
  <si>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</si>
  <si>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</si>
  <si>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</si>
  <si>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</si>
  <si>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</si>
  <si>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</si>
  <si>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</si>
  <si>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</si>
  <si>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</si>
  <si>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</si>
  <si>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</si>
  <si>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</si>
  <si>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</si>
  <si>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</si>
  <si>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</si>
  <si>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</si>
  <si>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</si>
  <si>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</si>
  <si>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</si>
  <si>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</si>
  <si>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</si>
  <si>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</si>
  <si>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</si>
  <si>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</si>
  <si>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</si>
  <si>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</si>
  <si>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</si>
  <si>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</si>
  <si>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</si>
  <si>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</si>
  <si>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</si>
  <si>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</si>
  <si>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</si>
  <si>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</si>
  <si>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</si>
  <si>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</si>
  <si>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</si>
  <si>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</si>
  <si>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</si>
  <si>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</si>
  <si>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</si>
  <si>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</si>
  <si>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</si>
  <si>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</si>
  <si>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</si>
  <si>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</si>
  <si>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</si>
  <si>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</si>
  <si>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</si>
  <si>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</si>
  <si>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</si>
  <si>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</si>
  <si>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</si>
  <si>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</si>
  <si>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</si>
  <si>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</si>
  <si>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</si>
  <si>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</si>
  <si>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</si>
  <si>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</si>
  <si>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</si>
  <si>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</si>
  <si>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</si>
  <si>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</si>
  <si>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</si>
  <si>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</si>
  <si>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</si>
  <si>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</si>
  <si>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</si>
  <si>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</si>
  <si>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</si>
  <si>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</si>
  <si>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</si>
  <si>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</si>
  <si>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</si>
  <si>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</si>
  <si>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</si>
  <si>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</si>
  <si>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</si>
  <si>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</si>
  <si>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</si>
  <si>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</si>
  <si>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</si>
  <si>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</si>
  <si>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</si>
  <si>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</si>
  <si>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</si>
  <si>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</si>
  <si>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</si>
  <si>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</si>
  <si>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</si>
  <si>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</si>
  <si>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</si>
  <si>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</si>
  <si>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</si>
  <si>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</si>
  <si>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</si>
  <si>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</si>
  <si>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</si>
  <si>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</si>
  <si>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</si>
  <si>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</si>
  <si>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</si>
  <si>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</si>
  <si>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</si>
  <si>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</si>
  <si>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</si>
  <si>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</si>
  <si>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</si>
  <si>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</si>
  <si>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</si>
  <si>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</si>
  <si>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</si>
  <si>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</si>
  <si>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</si>
  <si>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</si>
  <si>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</si>
  <si>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</si>
  <si>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</si>
  <si>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</si>
  <si>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</si>
  <si>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</si>
  <si>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</si>
  <si>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</si>
  <si>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</si>
  <si>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</si>
  <si>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</si>
  <si>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</si>
  <si>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</si>
  <si>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</si>
  <si>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</si>
  <si>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</si>
  <si>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</si>
  <si>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</si>
  <si>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</si>
  <si>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</si>
  <si>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</si>
  <si>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</si>
  <si>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</si>
  <si>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</si>
  <si>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</si>
  <si>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</si>
  <si>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</si>
  <si>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</si>
  <si>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</si>
  <si>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</si>
  <si>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</si>
  <si>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</si>
  <si>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</si>
  <si>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</si>
  <si>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</si>
  <si>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</si>
  <si>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</si>
  <si>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</si>
  <si>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</si>
  <si>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</si>
  <si>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</si>
  <si>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</si>
  <si>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</si>
  <si>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</si>
  <si>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</si>
  <si>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</si>
  <si>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</si>
  <si>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</si>
  <si>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</si>
  <si>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</si>
  <si>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</si>
  <si>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</si>
  <si>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</si>
  <si>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</si>
  <si>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</si>
  <si>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</si>
  <si>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</si>
  <si>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</si>
  <si>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</si>
  <si>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</si>
  <si>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</si>
  <si>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</si>
  <si>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</si>
  <si>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</si>
  <si>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</si>
  <si>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</si>
  <si>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</si>
  <si>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</si>
  <si>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</si>
  <si>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</si>
  <si>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</si>
  <si>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</si>
  <si>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</si>
  <si>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</si>
  <si>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</si>
  <si>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</si>
  <si>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</si>
  <si>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</si>
  <si>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</si>
  <si>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</si>
  <si>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</si>
  <si>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</si>
  <si>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</si>
  <si>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</si>
  <si>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</si>
  <si>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</si>
  <si>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</si>
  <si>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</si>
  <si>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</si>
  <si>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</si>
  <si>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</si>
  <si>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</si>
  <si>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</si>
  <si>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</si>
  <si>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</si>
  <si>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</si>
  <si>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</si>
  <si>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</si>
  <si>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</si>
  <si>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</si>
  <si>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</si>
  <si>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</si>
  <si>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</si>
  <si>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</si>
  <si>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</si>
  <si>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</si>
  <si>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</si>
  <si>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</si>
  <si>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</si>
  <si>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</si>
  <si>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</si>
  <si>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</si>
  <si>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</si>
  <si>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</si>
  <si>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</si>
  <si>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</si>
  <si>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</si>
  <si>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</si>
  <si>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</si>
  <si>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</si>
  <si>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</si>
  <si>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</si>
  <si>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</si>
  <si>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</si>
  <si>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</si>
  <si>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</si>
  <si>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</si>
  <si>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</si>
  <si>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</si>
  <si>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</si>
  <si>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</si>
  <si>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</si>
  <si>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</si>
  <si>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</si>
  <si>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</si>
  <si>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</si>
  <si>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</si>
  <si>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</si>
  <si>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</si>
  <si>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</si>
  <si>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</si>
  <si>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</si>
  <si>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</si>
  <si>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</si>
  <si>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</si>
  <si>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</si>
  <si>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</si>
  <si>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</si>
  <si>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</si>
  <si>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</si>
  <si>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</si>
  <si>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</si>
  <si>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</si>
  <si>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</si>
  <si>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</si>
  <si>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</si>
  <si>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</si>
  <si>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</si>
  <si>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</si>
  <si>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</si>
  <si>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</si>
  <si>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</si>
  <si>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</si>
  <si>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</si>
  <si>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</si>
  <si>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</si>
  <si>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</si>
  <si>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</si>
  <si>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</si>
  <si>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</si>
  <si>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</si>
  <si>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</si>
  <si>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</si>
  <si>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</si>
  <si>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</si>
  <si>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</si>
  <si>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</si>
  <si>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</si>
  <si>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</si>
  <si>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</si>
  <si>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</si>
  <si>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</si>
  <si>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</si>
  <si>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</si>
  <si>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</si>
  <si>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</si>
  <si>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</si>
  <si>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</si>
  <si>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</si>
  <si>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</si>
  <si>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</si>
  <si>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</si>
  <si>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</si>
  <si>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</si>
  <si>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</si>
  <si>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</si>
  <si>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</si>
  <si>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</si>
  <si>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</si>
  <si>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</si>
  <si>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</si>
  <si>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</si>
  <si>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</si>
  <si>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</si>
  <si>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</si>
  <si>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</si>
  <si>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</si>
  <si>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</si>
  <si>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</si>
  <si>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</si>
  <si>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</si>
  <si>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</si>
  <si>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</si>
  <si>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</si>
  <si>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</si>
  <si>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</si>
  <si>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</si>
  <si>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</si>
  <si>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</si>
  <si>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</si>
  <si>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</si>
  <si>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</si>
  <si>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</si>
  <si>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</si>
  <si>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</si>
  <si>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</si>
  <si>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</si>
  <si>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</si>
  <si>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</si>
  <si>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</si>
  <si>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</si>
  <si>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</si>
  <si>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</si>
  <si>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</si>
  <si>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</si>
  <si>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</si>
  <si>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</si>
  <si>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</si>
  <si>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</si>
  <si>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</si>
  <si>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</si>
  <si>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</si>
  <si>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</si>
  <si>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</si>
  <si>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</si>
  <si>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</si>
  <si>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</si>
  <si>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</si>
  <si>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</si>
  <si>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</si>
  <si>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</si>
  <si>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</si>
  <si>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</si>
  <si>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</si>
  <si>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</si>
  <si>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</si>
  <si>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</si>
  <si>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</si>
  <si>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</si>
  <si>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</si>
  <si>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</si>
  <si>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</si>
  <si>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</si>
  <si>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</si>
  <si>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</si>
  <si>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</si>
  <si>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</si>
  <si>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</si>
  <si>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</si>
  <si>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</si>
  <si>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</si>
  <si>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</si>
  <si>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</si>
  <si>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</si>
  <si>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</si>
  <si>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</si>
  <si>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</si>
  <si>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</si>
  <si>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</si>
  <si>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</si>
  <si>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</si>
  <si>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</si>
  <si>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</si>
  <si>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</si>
  <si>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</si>
  <si>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</si>
  <si>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</si>
  <si>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</si>
  <si>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</si>
  <si>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</si>
  <si>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</si>
  <si>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</si>
  <si>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</si>
  <si>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</si>
  <si>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</si>
  <si>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</si>
  <si>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</si>
  <si>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</si>
  <si>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</si>
  <si>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</si>
  <si>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</si>
  <si>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</si>
  <si>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</si>
  <si>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</si>
  <si>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</si>
  <si>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</si>
  <si>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</si>
  <si>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</si>
  <si>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</si>
  <si>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</si>
  <si>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</si>
  <si>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</si>
  <si>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</si>
  <si>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</si>
  <si>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</si>
  <si>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</si>
  <si>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</si>
  <si>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</si>
  <si>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</si>
  <si>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</si>
  <si>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</si>
  <si>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</si>
  <si>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</si>
  <si>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</si>
  <si>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</si>
  <si>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</si>
  <si>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</si>
  <si>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</si>
  <si>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</si>
  <si>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</si>
  <si>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</si>
  <si>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</si>
  <si>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</si>
  <si>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</si>
  <si>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</si>
  <si>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</si>
  <si>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</si>
  <si>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</si>
  <si>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</si>
  <si>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</si>
  <si>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</si>
  <si>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</si>
  <si>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</si>
  <si>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</si>
  <si>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</si>
  <si>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</si>
  <si>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</si>
  <si>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</si>
  <si>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</si>
  <si>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</si>
  <si>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</si>
  <si>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</si>
  <si>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</si>
  <si>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</si>
  <si>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</si>
  <si>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</si>
  <si>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</si>
  <si>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</si>
  <si>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</si>
  <si>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</si>
  <si>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</si>
  <si>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</si>
  <si>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</si>
  <si>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</si>
  <si>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</si>
  <si>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</si>
  <si>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</si>
  <si>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</si>
  <si>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</si>
  <si>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</si>
  <si>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</si>
  <si>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</si>
  <si>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</si>
  <si>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</si>
  <si>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</si>
  <si>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</si>
  <si>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</si>
  <si>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</si>
  <si>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</si>
  <si>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</si>
  <si>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</si>
  <si>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</si>
  <si>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</si>
  <si>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</si>
  <si>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</si>
  <si>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</si>
  <si>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</si>
  <si>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</si>
  <si>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</si>
  <si>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</si>
  <si>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</si>
  <si>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</si>
  <si>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</si>
  <si>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</si>
  <si>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</si>
  <si>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</si>
  <si>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</si>
  <si>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</si>
  <si>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</si>
  <si>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</si>
  <si>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</si>
  <si>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</si>
  <si>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</si>
  <si>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</si>
  <si>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</si>
  <si>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</si>
  <si>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</si>
  <si>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</si>
  <si>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</si>
  <si>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</si>
  <si>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</si>
  <si>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</si>
  <si>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</si>
  <si>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</si>
  <si>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</si>
  <si>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</si>
  <si>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</si>
  <si>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</si>
  <si>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</si>
  <si>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</si>
  <si>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</si>
  <si>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</si>
  <si>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</si>
  <si>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</si>
  <si>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</si>
  <si>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</si>
  <si>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</si>
  <si>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</si>
  <si>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</si>
  <si>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</si>
  <si>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</si>
  <si>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</si>
  <si>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</si>
  <si>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</si>
  <si>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</si>
  <si>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</si>
  <si>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</si>
  <si>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</si>
  <si>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</si>
  <si>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</si>
  <si>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</si>
  <si>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</si>
  <si>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</si>
  <si>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</si>
  <si>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</si>
  <si>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</si>
  <si>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</si>
  <si>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</si>
  <si>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</si>
  <si>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</si>
  <si>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</si>
  <si>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</si>
  <si>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</si>
  <si>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</si>
  <si>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</si>
  <si>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</si>
  <si>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</si>
  <si>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</si>
  <si>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</si>
  <si>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</si>
  <si>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</si>
  <si>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</si>
  <si>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</si>
  <si>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</si>
  <si>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</si>
  <si>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</si>
  <si>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</si>
  <si>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</si>
  <si>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</si>
  <si>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</si>
  <si>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</si>
  <si>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</si>
  <si>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</si>
  <si>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</si>
  <si>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</si>
  <si>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</si>
  <si>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</si>
  <si>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</si>
  <si>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</si>
  <si>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</si>
  <si>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</si>
  <si>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</si>
  <si>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</si>
  <si>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</si>
  <si>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</si>
  <si>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</si>
  <si>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</si>
  <si>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</si>
  <si>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</si>
  <si>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</si>
  <si>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</si>
  <si>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</si>
  <si>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</si>
  <si>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</si>
  <si>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</si>
  <si>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</si>
  <si>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</si>
  <si>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</si>
  <si>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</si>
  <si>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</si>
  <si>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</si>
  <si>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</si>
  <si>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</si>
  <si>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</si>
  <si>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</si>
  <si>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</si>
  <si>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</si>
  <si>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</si>
  <si>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</si>
  <si>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</si>
  <si>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</si>
  <si>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</si>
  <si>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</si>
  <si>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</si>
  <si>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</si>
  <si>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</si>
  <si>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</si>
  <si>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</si>
  <si>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</si>
  <si>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</si>
  <si>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</si>
  <si>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</si>
  <si>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</si>
  <si>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</si>
  <si>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</si>
  <si>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</si>
  <si>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</si>
  <si>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</si>
  <si>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</si>
  <si>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</si>
  <si>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</si>
  <si>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</si>
  <si>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</si>
  <si>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</si>
  <si>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</si>
  <si>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</si>
  <si>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</si>
  <si>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</si>
  <si>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</si>
  <si>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</si>
  <si>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</si>
  <si>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</si>
  <si>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</si>
  <si>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</si>
  <si>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</si>
  <si>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</si>
  <si>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</si>
  <si>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</si>
  <si>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</si>
  <si>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</si>
  <si>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</si>
  <si>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</si>
  <si>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</si>
  <si>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</si>
  <si>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</si>
  <si>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</si>
  <si>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</si>
  <si>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</si>
  <si>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</si>
  <si>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</si>
  <si>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</si>
  <si>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</si>
  <si>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</si>
  <si>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</si>
  <si>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</si>
  <si>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</si>
  <si>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</si>
  <si>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</si>
  <si>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</si>
  <si>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</si>
  <si>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</si>
  <si>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</si>
  <si>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</si>
  <si>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</si>
  <si>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</si>
  <si>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</si>
  <si>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</si>
  <si>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</si>
  <si>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</si>
  <si>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</si>
  <si>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</si>
  <si>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</si>
  <si>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</si>
  <si>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</si>
  <si>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</si>
  <si>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</si>
  <si>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</si>
  <si>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</si>
  <si>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</si>
  <si>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</si>
  <si>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</si>
  <si>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</si>
  <si>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</si>
  <si>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</si>
  <si>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</si>
  <si>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</si>
  <si>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</si>
  <si>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</si>
  <si>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</si>
  <si>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</si>
  <si>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</si>
  <si>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</si>
  <si>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</si>
  <si>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</si>
  <si>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</si>
  <si>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</si>
  <si>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</si>
  <si>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</si>
  <si>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</si>
  <si>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</si>
  <si>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</si>
  <si>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</si>
  <si>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</si>
  <si>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</si>
  <si>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</si>
  <si>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</si>
  <si>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</si>
  <si>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</si>
  <si>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</si>
  <si>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</si>
  <si>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</si>
  <si>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</si>
  <si>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</si>
  <si>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</si>
  <si>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</si>
  <si>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</si>
  <si>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</si>
  <si>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</si>
  <si>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</si>
  <si>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</si>
  <si>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</si>
  <si>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</si>
  <si>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</si>
  <si>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</si>
  <si>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</si>
  <si>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</si>
  <si>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</si>
  <si>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</si>
  <si>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</si>
  <si>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</si>
  <si>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</si>
  <si>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</si>
  <si>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</si>
  <si>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</si>
  <si>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</si>
  <si>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</si>
  <si>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</si>
  <si>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</si>
  <si>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</si>
  <si>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</si>
  <si>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</si>
  <si>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</si>
  <si>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</si>
  <si>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</si>
  <si>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</si>
  <si>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</si>
  <si>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</si>
  <si>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</si>
  <si>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</si>
  <si>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</si>
  <si>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</si>
  <si>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</si>
  <si>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</si>
  <si>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</si>
  <si>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</si>
  <si>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</si>
  <si>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</si>
  <si>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</si>
  <si>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</si>
  <si>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</si>
  <si>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</si>
  <si>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</si>
  <si>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</si>
  <si>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</si>
  <si>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</si>
  <si>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</si>
  <si>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</si>
  <si>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</si>
  <si>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</si>
  <si>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</si>
  <si>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</si>
  <si>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</si>
  <si>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</si>
  <si>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</si>
  <si>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</si>
  <si>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</si>
  <si>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</si>
  <si>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</si>
  <si>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</si>
  <si>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</si>
  <si>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</si>
  <si>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</si>
  <si>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</si>
  <si>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</si>
  <si>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</si>
  <si>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</si>
  <si>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</si>
  <si>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</si>
  <si>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</si>
  <si>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</si>
  <si>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</si>
  <si>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</si>
  <si>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</si>
  <si>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</si>
  <si>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</si>
  <si>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</si>
  <si>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</si>
  <si>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</si>
  <si>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</si>
  <si>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</si>
  <si>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</si>
  <si>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</si>
  <si>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</si>
  <si>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</si>
  <si>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</si>
  <si>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</si>
  <si>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</si>
  <si>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</si>
  <si>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</si>
  <si>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</si>
  <si>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</si>
  <si>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</si>
  <si>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</si>
  <si>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</si>
  <si>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</si>
  <si>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</si>
  <si>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</si>
  <si>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</si>
  <si>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</si>
  <si>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</si>
  <si>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</si>
  <si>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</si>
  <si>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</si>
  <si>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</si>
  <si>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</si>
  <si>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</si>
  <si>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</si>
  <si>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</si>
  <si>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</si>
  <si>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</si>
  <si>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</si>
  <si>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</si>
  <si>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</si>
  <si>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</si>
  <si>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</si>
  <si>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</si>
  <si>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</si>
  <si>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</si>
  <si>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</si>
  <si>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</si>
  <si>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</si>
  <si>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</si>
  <si>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</si>
  <si>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</si>
  <si>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</si>
  <si>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</si>
  <si>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</si>
  <si>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</si>
  <si>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</si>
  <si>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</si>
  <si>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</si>
  <si>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</si>
  <si>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</si>
  <si>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</si>
  <si>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</si>
  <si>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</si>
  <si>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</si>
  <si>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</si>
  <si>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</si>
  <si>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</si>
  <si>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</si>
  <si>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</si>
  <si>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</si>
  <si>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</si>
  <si>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</si>
  <si>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</si>
  <si>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</si>
  <si>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</si>
  <si>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</si>
  <si>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</si>
  <si>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</si>
  <si>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</si>
  <si>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</si>
  <si>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</si>
  <si>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</si>
  <si>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</si>
  <si>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</si>
  <si>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</si>
  <si>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</si>
  <si>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</si>
  <si>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</si>
  <si>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</si>
  <si>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</si>
  <si>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</si>
  <si>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</si>
  <si>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</si>
  <si>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</si>
  <si>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</si>
  <si>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</si>
  <si>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</si>
  <si>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</si>
  <si>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</si>
  <si>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</si>
  <si>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</si>
  <si>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</si>
  <si>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</si>
  <si>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</si>
  <si>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</si>
  <si>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</si>
  <si>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</si>
  <si>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</si>
  <si>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</si>
  <si>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</si>
  <si>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</si>
  <si>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</si>
  <si>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</si>
  <si>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</si>
  <si>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</si>
  <si>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</si>
  <si>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</si>
  <si>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</si>
  <si>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</si>
  <si>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</si>
  <si>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</si>
  <si>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</si>
  <si>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</si>
  <si>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</si>
  <si>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</si>
  <si>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</si>
  <si>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</si>
  <si>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</si>
  <si>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</si>
  <si>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</si>
  <si>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</si>
  <si>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</si>
  <si>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</si>
  <si>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</si>
  <si>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</si>
  <si>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</si>
  <si>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</si>
  <si>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</si>
  <si>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</si>
  <si>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</si>
  <si>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</si>
  <si>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</si>
  <si>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</si>
  <si>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</si>
  <si>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</si>
  <si>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</si>
  <si>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</si>
  <si>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</si>
  <si>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</si>
  <si>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</si>
  <si>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</si>
  <si>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</si>
  <si>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</si>
  <si>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</si>
  <si>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</si>
  <si>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</si>
  <si>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</si>
  <si>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</si>
  <si>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</si>
  <si>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</si>
  <si>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</si>
  <si>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</si>
  <si>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</si>
  <si>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</si>
  <si>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</si>
  <si>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</si>
  <si>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</si>
  <si>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</si>
  <si>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</si>
  <si>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</si>
  <si>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</si>
  <si>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</si>
  <si>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</si>
  <si>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</si>
  <si>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</si>
  <si>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</si>
  <si>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</si>
  <si>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</si>
  <si>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</si>
  <si>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</si>
  <si>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</si>
  <si>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</si>
  <si>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</si>
  <si>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</si>
  <si>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</si>
  <si>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</si>
  <si>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</si>
  <si>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</si>
  <si>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</si>
  <si>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</si>
  <si>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</si>
  <si>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</si>
  <si>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</si>
  <si>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</si>
  <si>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</si>
  <si>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</si>
  <si>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</si>
  <si>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</si>
  <si>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</si>
  <si>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</si>
  <si>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</si>
  <si>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</si>
  <si>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</si>
  <si>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</si>
  <si>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</si>
  <si>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</si>
  <si>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</si>
  <si>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</si>
  <si>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</si>
  <si>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</si>
  <si>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</si>
  <si>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</si>
  <si>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</si>
  <si>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</si>
  <si>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</si>
  <si>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</si>
  <si>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</si>
  <si>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</si>
  <si>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</si>
  <si>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</si>
  <si>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</si>
  <si>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</si>
  <si>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</si>
  <si>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</si>
  <si>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</si>
  <si>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</si>
  <si>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</si>
  <si>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</si>
  <si>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</si>
  <si>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</si>
  <si>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</si>
  <si>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</si>
  <si>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</si>
  <si>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</si>
  <si>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</si>
  <si>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</si>
  <si>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</si>
  <si>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</si>
  <si>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</si>
  <si>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</si>
  <si>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</si>
  <si>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</si>
  <si>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</si>
  <si>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</si>
  <si>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</si>
  <si>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</si>
  <si>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</si>
  <si>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</si>
  <si>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</si>
  <si>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</si>
  <si>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</si>
  <si>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</si>
  <si>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</si>
  <si>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</si>
  <si>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</si>
  <si>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</si>
  <si>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</si>
  <si>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</si>
  <si>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</si>
  <si>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</si>
  <si>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</si>
  <si>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</si>
  <si>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</si>
  <si>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</si>
  <si>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</si>
  <si>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</si>
  <si>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</si>
  <si>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</si>
  <si>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</si>
  <si>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</si>
  <si>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</si>
  <si>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</si>
  <si>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</si>
  <si>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</si>
  <si>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</si>
  <si>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</si>
  <si>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</si>
  <si>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</si>
  <si>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</si>
  <si>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</si>
  <si>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</si>
  <si>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</si>
  <si>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</si>
  <si>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</si>
  <si>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</si>
  <si>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</si>
  <si>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</si>
  <si>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</si>
  <si>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</si>
  <si>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</si>
  <si>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</si>
  <si>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</si>
  <si>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</si>
  <si>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</si>
  <si>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</si>
  <si>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</si>
  <si>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</si>
  <si>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</si>
  <si>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</si>
  <si>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</si>
  <si>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</si>
  <si>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</si>
  <si>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</si>
  <si>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</si>
  <si>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</si>
  <si>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</si>
  <si>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</si>
  <si>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</si>
  <si>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</si>
  <si>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</si>
  <si>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</si>
  <si>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</si>
  <si>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</si>
  <si>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</si>
  <si>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</si>
  <si>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</si>
  <si>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</si>
  <si>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</si>
  <si>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</si>
  <si>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</si>
  <si>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</si>
  <si>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</si>
  <si>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</si>
  <si>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</si>
  <si>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</si>
  <si>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</si>
  <si>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</si>
  <si>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</si>
  <si>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</si>
  <si>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</si>
  <si>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</si>
  <si>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</si>
  <si>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</si>
  <si>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</si>
  <si>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</si>
  <si>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</si>
  <si>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</si>
  <si>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</si>
  <si>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</si>
  <si>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</si>
  <si>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</si>
  <si>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</si>
  <si>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</si>
  <si>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</si>
  <si>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</si>
  <si>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</si>
  <si>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</si>
  <si>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</si>
  <si>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</si>
  <si>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</si>
  <si>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</si>
  <si>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</si>
  <si>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</si>
  <si>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</si>
  <si>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</si>
  <si>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</si>
  <si>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</si>
  <si>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</si>
  <si>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</si>
  <si>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</si>
  <si>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</si>
  <si>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</si>
  <si>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</si>
  <si>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</si>
  <si>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</si>
  <si>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</si>
  <si>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</si>
  <si>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</si>
  <si>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</si>
  <si>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</si>
  <si>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</si>
  <si>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</si>
  <si>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</si>
  <si>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</si>
  <si>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</si>
  <si>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</si>
  <si>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</si>
  <si>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</si>
  <si>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</si>
  <si>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</si>
  <si>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</si>
  <si>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</si>
  <si>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</si>
  <si>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</si>
  <si>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</si>
  <si>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</si>
  <si>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</si>
  <si>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</si>
  <si>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</si>
  <si>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</si>
  <si>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</si>
  <si>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</si>
  <si>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</si>
  <si>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</si>
  <si>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</si>
  <si>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</si>
  <si>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</si>
  <si>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</si>
  <si>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</si>
  <si>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</si>
  <si>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</si>
  <si>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</si>
  <si>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</si>
  <si>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</si>
  <si>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</si>
  <si>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</si>
  <si>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</si>
  <si>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</si>
  <si>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</si>
  <si>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</si>
  <si>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</si>
  <si>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</si>
  <si>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</si>
  <si>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</si>
  <si>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</si>
  <si>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</si>
  <si>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</si>
  <si>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</si>
  <si>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</si>
  <si>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</si>
  <si>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</si>
  <si>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</si>
  <si>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</si>
  <si>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</si>
  <si>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</si>
  <si>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</si>
  <si>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</si>
  <si>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</si>
  <si>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</si>
  <si>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</si>
  <si>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</si>
  <si>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</si>
  <si>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</si>
  <si>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</si>
  <si>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</si>
  <si>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</si>
  <si>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</si>
  <si>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</si>
  <si>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</si>
  <si>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</si>
  <si>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</si>
  <si>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</si>
  <si>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</si>
  <si>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</si>
  <si>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</si>
  <si>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</si>
  <si>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</si>
  <si>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</si>
  <si>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</si>
  <si>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</si>
  <si>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</si>
  <si>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</si>
  <si>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</si>
  <si>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</si>
  <si>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</si>
  <si>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</si>
  <si>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</si>
  <si>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</si>
  <si>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</si>
  <si>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</si>
  <si>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</si>
  <si>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</si>
  <si>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</si>
  <si>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</si>
  <si>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</si>
  <si>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</si>
  <si>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</si>
  <si>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</si>
  <si>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</si>
  <si>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</si>
  <si>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</si>
  <si>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</si>
  <si>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</si>
  <si>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</si>
  <si>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</si>
  <si>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</si>
  <si>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</si>
  <si>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</si>
  <si>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</si>
  <si>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</si>
  <si>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</si>
  <si>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</si>
  <si>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</si>
  <si>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</si>
  <si>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</si>
  <si>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</si>
  <si>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</si>
  <si>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</si>
  <si>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</si>
  <si>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</si>
  <si>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</si>
  <si>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</si>
  <si>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</si>
  <si>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</si>
  <si>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</si>
  <si>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</si>
  <si>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</si>
  <si>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</si>
  <si>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</si>
  <si>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</si>
  <si>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</si>
  <si>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</si>
  <si>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</si>
  <si>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</si>
  <si>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</si>
  <si>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</si>
  <si>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</si>
  <si>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</si>
  <si>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</si>
  <si>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</si>
  <si>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</si>
  <si>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</si>
  <si>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</si>
  <si>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</si>
  <si>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</si>
  <si>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</si>
  <si>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</si>
  <si>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</si>
  <si>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</si>
  <si>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</si>
  <si>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</si>
  <si>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</si>
  <si>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</si>
  <si>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</si>
  <si>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</si>
  <si>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</si>
  <si>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</si>
  <si>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</si>
  <si>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</si>
  <si>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</si>
  <si>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</si>
  <si>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</si>
  <si>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</si>
  <si>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</si>
  <si>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</si>
  <si>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</si>
  <si>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</si>
  <si>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</si>
  <si>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</si>
  <si>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</si>
  <si>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</si>
  <si>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</si>
  <si>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</si>
  <si>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</si>
  <si>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</si>
  <si>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</si>
  <si>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</si>
  <si>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</si>
  <si>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</si>
  <si>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</si>
  <si>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</si>
  <si>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</si>
  <si>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</si>
  <si>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</si>
  <si>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</si>
  <si>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</si>
  <si>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</si>
  <si>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</si>
  <si>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</si>
  <si>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</si>
  <si>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</si>
  <si>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</si>
  <si>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</si>
  <si>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</si>
  <si>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</si>
  <si>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</si>
  <si>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</si>
  <si>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</si>
  <si>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</si>
  <si>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</si>
  <si>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</si>
  <si>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</si>
  <si>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</si>
  <si>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</si>
  <si>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</si>
  <si>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</si>
  <si>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</si>
  <si>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</si>
  <si>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</si>
  <si>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</si>
  <si>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</si>
  <si>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</si>
  <si>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</si>
  <si>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</si>
  <si>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</si>
  <si>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</si>
  <si>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</si>
  <si>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</si>
  <si>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</si>
  <si>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</si>
  <si>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</si>
  <si>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</si>
  <si>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</si>
  <si>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</si>
  <si>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</si>
  <si>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</si>
  <si>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</si>
  <si>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</si>
  <si>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</si>
  <si>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</si>
  <si>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</si>
  <si>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</si>
  <si>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</si>
  <si>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</si>
  <si>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</si>
  <si>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</si>
  <si>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</si>
  <si>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</si>
  <si>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</si>
  <si>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</si>
  <si>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</si>
  <si>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</si>
  <si>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</si>
  <si>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</si>
  <si>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</si>
  <si>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</si>
  <si>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</si>
  <si>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</si>
  <si>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</si>
  <si>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</si>
  <si>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</si>
  <si>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</si>
  <si>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</si>
  <si>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</si>
  <si>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</si>
  <si>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</si>
  <si>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</si>
  <si>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</si>
  <si>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</si>
  <si>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</si>
  <si>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</si>
  <si>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</si>
  <si>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</si>
  <si>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</si>
  <si>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</si>
  <si>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</si>
  <si>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</si>
  <si>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</si>
  <si>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</si>
  <si>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</si>
  <si>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</si>
  <si>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</si>
  <si>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</si>
  <si>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</si>
  <si>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</si>
  <si>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</si>
  <si>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</si>
  <si>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</si>
  <si>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</si>
  <si>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</si>
  <si>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</si>
  <si>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</si>
  <si>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</si>
  <si>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</si>
  <si>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</si>
  <si>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</si>
  <si>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</si>
  <si>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</si>
  <si>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</si>
  <si>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</si>
  <si>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</si>
  <si>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</si>
  <si>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</si>
  <si>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</si>
  <si>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</si>
  <si>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</si>
  <si>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</si>
  <si>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</si>
  <si>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</si>
  <si>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</si>
  <si>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</si>
  <si>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</si>
  <si>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</si>
  <si>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</si>
  <si>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</si>
  <si>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</si>
  <si>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</si>
  <si>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</si>
  <si>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</si>
  <si>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</si>
  <si>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</si>
  <si>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</si>
  <si>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</si>
  <si>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</si>
  <si>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</si>
  <si>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</si>
  <si>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</si>
  <si>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</si>
  <si>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</si>
  <si>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</si>
  <si>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</si>
  <si>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</si>
  <si>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</si>
  <si>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</si>
  <si>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</si>
  <si>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</si>
  <si>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</si>
  <si>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</si>
  <si>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</si>
  <si>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</si>
  <si>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</si>
  <si>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</si>
  <si>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</si>
  <si>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</si>
  <si>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</si>
  <si>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</si>
  <si>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</si>
  <si>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</si>
  <si>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</si>
  <si>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</si>
  <si>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</si>
  <si>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</si>
  <si>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</si>
  <si>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</si>
  <si>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</si>
  <si>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</si>
  <si>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</si>
  <si>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</si>
  <si>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</si>
  <si>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</si>
  <si>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</si>
  <si>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</si>
  <si>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</si>
  <si>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</si>
  <si>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</si>
  <si>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</si>
  <si>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</si>
  <si>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</si>
  <si>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</si>
  <si>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</si>
  <si>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</si>
  <si>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</si>
  <si>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</si>
  <si>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</si>
  <si>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</si>
  <si>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</si>
  <si>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</si>
  <si>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</si>
  <si>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</si>
  <si>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</si>
  <si>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</si>
  <si>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</si>
  <si>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</si>
  <si>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</si>
  <si>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</si>
  <si>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</si>
  <si>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</si>
  <si>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</si>
  <si>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</si>
  <si>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</si>
  <si>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</si>
  <si>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</si>
  <si>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</si>
  <si>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</si>
  <si>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</si>
  <si>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</si>
  <si>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</si>
  <si>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</si>
  <si>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</si>
  <si>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</si>
  <si>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</si>
  <si>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</si>
  <si>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</si>
  <si>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</si>
  <si>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</si>
  <si>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</si>
  <si>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</si>
  <si>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</si>
  <si>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</si>
  <si>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</si>
  <si>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</si>
  <si>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</si>
  <si>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</si>
  <si>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</si>
  <si>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</si>
  <si>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</si>
  <si>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</si>
  <si>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</si>
  <si>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</si>
  <si>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</si>
  <si>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</si>
  <si>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</si>
  <si>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</si>
  <si>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</si>
  <si>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</si>
  <si>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</si>
  <si>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</si>
  <si>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</si>
  <si>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</si>
  <si>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</si>
  <si>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</si>
  <si>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</si>
  <si>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</si>
  <si>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</si>
  <si>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</si>
  <si>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</si>
  <si>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</si>
  <si>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</si>
  <si>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</si>
  <si>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</si>
  <si>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</si>
  <si>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</si>
  <si>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</si>
  <si>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</si>
  <si>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</si>
  <si>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</si>
  <si>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</si>
  <si>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</si>
  <si>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</si>
  <si>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</si>
  <si>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</si>
  <si>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</si>
  <si>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</si>
  <si>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</si>
  <si>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</si>
  <si>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</si>
  <si>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</si>
  <si>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</si>
  <si>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</si>
  <si>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</si>
  <si>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</si>
  <si>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</si>
  <si>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</si>
  <si>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</si>
  <si>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</si>
  <si>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</si>
  <si>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</si>
  <si>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</si>
  <si>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</si>
  <si>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</si>
  <si>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</si>
  <si>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</si>
  <si>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</si>
  <si>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</si>
  <si>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</si>
  <si>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</si>
  <si>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</si>
  <si>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</si>
  <si>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</si>
  <si>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</si>
  <si>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</si>
  <si>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</si>
  <si>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</si>
  <si>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</si>
  <si>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</si>
  <si>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</si>
  <si>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</si>
  <si>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</si>
  <si>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</si>
  <si>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</si>
  <si>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</si>
  <si>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</si>
  <si>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</si>
  <si>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</si>
  <si>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</si>
  <si>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</si>
  <si>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</si>
  <si>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</si>
  <si>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</si>
  <si>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</si>
  <si>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</si>
  <si>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</si>
  <si>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</si>
  <si>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</si>
  <si>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</si>
  <si>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</si>
  <si>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</si>
  <si>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</si>
  <si>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</si>
  <si>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</si>
  <si>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</si>
  <si>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</si>
  <si>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</si>
  <si>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</si>
  <si>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</si>
  <si>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</si>
  <si>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</si>
  <si>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</si>
  <si>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</si>
  <si>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</si>
  <si>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</si>
  <si>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</si>
  <si>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</si>
  <si>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</si>
  <si>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</si>
  <si>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</si>
  <si>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</si>
  <si>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</si>
  <si>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</si>
  <si>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</si>
  <si>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</si>
  <si>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</si>
  <si>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</si>
  <si>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</si>
  <si>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</si>
  <si>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</si>
  <si>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</si>
  <si>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</si>
  <si>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</si>
  <si>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</si>
  <si>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</si>
  <si>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</si>
  <si>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</si>
  <si>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</si>
  <si>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</si>
  <si>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</si>
  <si>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</si>
  <si>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</si>
  <si>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</si>
  <si>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</si>
  <si>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</si>
  <si>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</si>
  <si>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</si>
  <si>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</si>
  <si>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</si>
  <si>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</si>
  <si>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</si>
  <si>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</si>
  <si>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</si>
  <si>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</si>
  <si>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</si>
  <si>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</si>
  <si>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</si>
  <si>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</si>
  <si>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</si>
  <si>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</si>
  <si>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</si>
  <si>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</si>
  <si>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</si>
  <si>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</si>
  <si>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</si>
  <si>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</si>
  <si>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</si>
  <si>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</si>
  <si>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</si>
  <si>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</si>
  <si>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</si>
  <si>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</si>
  <si>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</si>
  <si>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</si>
  <si>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</si>
  <si>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</si>
  <si>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</si>
  <si>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</si>
  <si>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</si>
  <si>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</si>
  <si>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</si>
  <si>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</si>
  <si>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</si>
  <si>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</si>
  <si>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</si>
  <si>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</si>
  <si>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</si>
  <si>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</si>
  <si>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</si>
  <si>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</si>
  <si>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</si>
  <si>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</si>
  <si>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</si>
  <si>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</si>
  <si>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</si>
  <si>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</si>
  <si>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</si>
  <si>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</si>
  <si>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</si>
  <si>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</si>
  <si>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</si>
  <si>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</si>
  <si>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</si>
  <si>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</si>
  <si>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</si>
  <si>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</si>
  <si>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</si>
  <si>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</si>
  <si>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</si>
  <si>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</si>
  <si>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</si>
  <si>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</si>
  <si>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</si>
  <si>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</si>
  <si>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</si>
  <si>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</si>
  <si>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</si>
  <si>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</si>
  <si>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</si>
  <si>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</si>
  <si>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</si>
  <si>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</si>
  <si>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</si>
  <si>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</si>
  <si>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</si>
  <si>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</si>
  <si>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</si>
  <si>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</si>
  <si>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</si>
  <si>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</si>
  <si>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</si>
  <si>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</si>
  <si>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</si>
  <si>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</si>
  <si>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</si>
  <si>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</si>
  <si>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</si>
  <si>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</si>
  <si>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</si>
  <si>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</si>
  <si>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</si>
  <si>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</si>
  <si>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</si>
  <si>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</si>
  <si>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</si>
  <si>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</si>
  <si>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</si>
  <si>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</si>
  <si>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</si>
  <si>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</si>
  <si>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</si>
  <si>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</si>
  <si>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</si>
  <si>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</si>
  <si>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</si>
  <si>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</si>
  <si>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</si>
  <si>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</si>
  <si>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</si>
  <si>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</si>
  <si>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</si>
  <si>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</si>
  <si>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</si>
  <si>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</si>
  <si>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</si>
  <si>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</si>
  <si>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</si>
  <si>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</si>
  <si>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</si>
  <si>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</si>
  <si>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</si>
  <si>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</si>
  <si>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</si>
  <si>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</si>
  <si>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</si>
  <si>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</si>
  <si>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</si>
  <si>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</si>
  <si>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</si>
  <si>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</si>
  <si>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</si>
  <si>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</si>
  <si>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</si>
  <si>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</si>
  <si>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</si>
  <si>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</si>
  <si>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</si>
  <si>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</si>
  <si>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</si>
  <si>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</si>
  <si>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</si>
  <si>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</si>
  <si>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</si>
  <si>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</si>
  <si>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</si>
  <si>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</si>
  <si>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</si>
  <si>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</si>
  <si>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</si>
  <si>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</si>
  <si>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</si>
  <si>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</si>
  <si>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</si>
  <si>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</si>
  <si>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</si>
  <si>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</si>
  <si>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</si>
  <si>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</si>
  <si>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</si>
  <si>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</si>
  <si>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</si>
  <si>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</si>
  <si>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</si>
  <si>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</si>
  <si>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</si>
  <si>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</si>
  <si>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</si>
  <si>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</si>
  <si>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</si>
  <si>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</si>
  <si>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</si>
  <si>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</si>
  <si>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</si>
  <si>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</si>
  <si>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</si>
  <si>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</si>
  <si>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</si>
  <si>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</si>
  <si>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</si>
  <si>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</si>
  <si>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</si>
  <si>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</si>
  <si>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</si>
  <si>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</si>
  <si>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</si>
  <si>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</si>
  <si>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</si>
  <si>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</si>
  <si>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</si>
  <si>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</si>
  <si>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</si>
  <si>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</si>
  <si>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</si>
  <si>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</si>
  <si>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</si>
  <si>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</si>
  <si>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</si>
  <si>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</si>
  <si>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</si>
  <si>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</si>
  <si>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</si>
  <si>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</si>
  <si>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</si>
  <si>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</si>
  <si>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</si>
  <si>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</si>
  <si>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</si>
  <si>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</si>
  <si>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</si>
  <si>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</si>
  <si>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</si>
  <si>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</si>
  <si>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</si>
  <si>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</si>
  <si>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</si>
  <si>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</si>
  <si>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</si>
  <si>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</si>
  <si>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</si>
  <si>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</si>
  <si>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</si>
  <si>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</si>
  <si>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</si>
  <si>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</si>
  <si>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</si>
  <si>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</si>
  <si>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</si>
  <si>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</si>
  <si>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</si>
  <si>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</si>
  <si>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</si>
  <si>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</si>
  <si>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</si>
  <si>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</si>
  <si>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</si>
  <si>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</si>
  <si>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</si>
  <si>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</si>
  <si>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</si>
  <si>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</si>
  <si>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</si>
  <si>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</si>
  <si>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</si>
  <si>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</si>
  <si>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</si>
  <si>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</si>
  <si>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</si>
  <si>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</si>
  <si>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</si>
  <si>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</si>
  <si>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</si>
  <si>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</si>
  <si>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</si>
  <si>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</si>
  <si>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</si>
  <si>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</si>
  <si>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</si>
  <si>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</si>
  <si>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</si>
  <si>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</si>
  <si>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</si>
  <si>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</si>
  <si>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</si>
  <si>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</si>
  <si>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</si>
  <si>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</si>
  <si>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</si>
  <si>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</si>
  <si>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</si>
  <si>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</si>
  <si>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</si>
  <si>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</si>
  <si>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</si>
  <si>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</si>
  <si>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</si>
  <si>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</si>
  <si>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</si>
  <si>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</si>
  <si>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</si>
  <si>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</si>
  <si>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</si>
  <si>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</si>
  <si>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</si>
  <si>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</si>
  <si>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</si>
  <si>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</si>
  <si>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</si>
  <si>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</si>
  <si>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</si>
  <si>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</si>
  <si>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</si>
  <si>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</si>
  <si>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</si>
  <si>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</si>
  <si>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</si>
  <si>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</si>
  <si>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</si>
  <si>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</si>
  <si>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</si>
  <si>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</si>
  <si>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</si>
  <si>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</si>
  <si>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</si>
  <si>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</si>
  <si>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</si>
  <si>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</si>
  <si>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</si>
  <si>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</si>
  <si>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</si>
  <si>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</si>
  <si>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</si>
  <si>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</si>
  <si>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</si>
  <si>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</si>
  <si>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</si>
  <si>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</si>
  <si>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</si>
  <si>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</si>
  <si>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</si>
  <si>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</si>
  <si>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</si>
  <si>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</si>
  <si>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</si>
  <si>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</si>
  <si>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</si>
  <si>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</si>
  <si>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</si>
  <si>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</si>
  <si>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</si>
  <si>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</si>
  <si>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</si>
  <si>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</si>
  <si>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</si>
  <si>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</si>
  <si>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</si>
  <si>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</si>
  <si>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</si>
  <si>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</si>
  <si>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</si>
  <si>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</si>
  <si>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</si>
  <si>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</si>
  <si>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</si>
  <si>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</si>
  <si>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</si>
  <si>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</si>
  <si>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</si>
  <si>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</si>
  <si>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</si>
  <si>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</si>
  <si>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</si>
  <si>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</si>
  <si>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</si>
  <si>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</si>
  <si>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</si>
  <si>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</si>
  <si>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</si>
  <si>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</si>
  <si>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</si>
  <si>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</si>
  <si>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</si>
  <si>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</si>
  <si>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</si>
  <si>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</si>
  <si>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</si>
  <si>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</si>
  <si>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</si>
  <si>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</si>
  <si>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</si>
  <si>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</si>
  <si>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</si>
  <si>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</si>
  <si>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</si>
  <si>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</si>
  <si>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</si>
  <si>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</si>
  <si>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</si>
  <si>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</si>
  <si>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</si>
  <si>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</si>
  <si>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</si>
  <si>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</si>
  <si>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</si>
  <si>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</si>
  <si>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</si>
  <si>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</si>
  <si>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</si>
  <si>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</si>
  <si>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</si>
  <si>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</si>
  <si>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</si>
  <si>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</si>
  <si>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</si>
  <si>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</si>
  <si>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</si>
  <si>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</si>
  <si>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</si>
  <si>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</si>
  <si>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</si>
  <si>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</si>
  <si>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</si>
  <si>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</si>
  <si>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</si>
  <si>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</si>
  <si>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</si>
  <si>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</si>
  <si>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</si>
  <si>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</si>
  <si>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</si>
  <si>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</si>
  <si>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</si>
  <si>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</si>
  <si>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</si>
  <si>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</si>
  <si>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</si>
  <si>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</si>
  <si>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</si>
  <si>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</si>
  <si>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</si>
  <si>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</si>
  <si>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</si>
  <si>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</si>
  <si>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</si>
  <si>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</si>
  <si>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</si>
  <si>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</si>
  <si>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</si>
  <si>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</si>
  <si>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</si>
  <si>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</si>
  <si>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</si>
  <si>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</si>
  <si>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</si>
  <si>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</si>
  <si>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</si>
  <si>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</si>
  <si>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</si>
  <si>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</si>
  <si>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</si>
  <si>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</si>
  <si>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</si>
  <si>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</si>
  <si>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</si>
  <si>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</si>
  <si>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</si>
  <si>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</si>
  <si>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</si>
  <si>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</si>
  <si>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</si>
  <si>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</si>
  <si>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</si>
  <si>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</si>
  <si>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</si>
  <si>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</si>
  <si>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</si>
  <si>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</si>
  <si>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</si>
  <si>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</si>
  <si>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</si>
  <si>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</si>
  <si>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</si>
  <si>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</si>
  <si>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</si>
  <si>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</si>
  <si>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</si>
  <si>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</si>
  <si>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</si>
  <si>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</si>
  <si>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</si>
  <si>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</si>
  <si>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</si>
  <si>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</si>
  <si>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</si>
  <si>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</si>
  <si>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</si>
  <si>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</si>
  <si>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</si>
  <si>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</si>
  <si>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</si>
  <si>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</si>
  <si>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</si>
  <si>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</si>
  <si>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</si>
  <si>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</si>
  <si>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</si>
  <si>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</si>
  <si>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</si>
  <si>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</si>
  <si>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</si>
  <si>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</si>
  <si>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</si>
  <si>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</si>
  <si>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</si>
  <si>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</si>
  <si>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</si>
  <si>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</si>
  <si>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</si>
  <si>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</si>
  <si>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</si>
  <si>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</si>
  <si>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</si>
  <si>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</si>
  <si>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</si>
  <si>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</si>
  <si>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</si>
  <si>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</si>
  <si>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</si>
  <si>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</si>
  <si>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</si>
  <si>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</si>
  <si>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</si>
  <si>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</si>
  <si>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</si>
  <si>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</si>
  <si>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</si>
  <si>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</si>
  <si>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</si>
  <si>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</si>
  <si>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</si>
  <si>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</si>
  <si>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</si>
  <si>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</si>
  <si>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</si>
  <si>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</si>
  <si>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</si>
  <si>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</si>
  <si>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</si>
  <si>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</si>
  <si>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</si>
  <si>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</si>
  <si>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</si>
  <si>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</si>
  <si>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</si>
  <si>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</si>
  <si>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</si>
  <si>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</si>
  <si>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</si>
  <si>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</si>
  <si>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</si>
  <si>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</si>
  <si>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</si>
  <si>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</si>
  <si>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</si>
  <si>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</si>
  <si>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</si>
  <si>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</si>
  <si>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</si>
  <si>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</si>
  <si>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</si>
  <si>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</si>
  <si>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</si>
  <si>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</si>
  <si>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</si>
  <si>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</si>
  <si>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</si>
  <si>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</si>
  <si>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</si>
  <si>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</si>
  <si>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</si>
  <si>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</si>
  <si>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</si>
  <si>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</si>
  <si>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</si>
  <si>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</si>
  <si>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</si>
  <si>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</si>
  <si>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</si>
  <si>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</si>
  <si>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</si>
  <si>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</si>
  <si>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</si>
  <si>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</si>
  <si>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</si>
  <si>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</si>
  <si>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</si>
  <si>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</si>
  <si>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</si>
  <si>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</si>
  <si>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</si>
  <si>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</si>
  <si>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</si>
  <si>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</si>
  <si>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</si>
  <si>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</si>
  <si>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</si>
  <si>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</si>
  <si>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</si>
  <si>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</si>
  <si>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</si>
  <si>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</si>
  <si>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</si>
  <si>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</si>
  <si>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</si>
  <si>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</si>
  <si>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</si>
  <si>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</si>
  <si>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</si>
  <si>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</si>
  <si>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</si>
  <si>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</si>
  <si>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</si>
  <si>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</si>
  <si>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</si>
  <si>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</si>
  <si>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</si>
  <si>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</si>
  <si>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</si>
  <si>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</si>
  <si>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</si>
  <si>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</si>
  <si>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</si>
  <si>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</si>
  <si>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</si>
  <si>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</si>
  <si>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</si>
  <si>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</si>
  <si>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</si>
  <si>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</si>
  <si>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</si>
  <si>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</si>
  <si>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</si>
  <si>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</si>
  <si>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</si>
  <si>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</si>
  <si>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</si>
  <si>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</si>
  <si>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</si>
  <si>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</si>
  <si>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</si>
  <si>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</si>
  <si>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</si>
  <si>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</si>
  <si>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</si>
  <si>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</si>
  <si>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</si>
  <si>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</si>
  <si>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</si>
  <si>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</si>
  <si>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</si>
  <si>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</si>
  <si>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</si>
  <si>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</si>
  <si>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</si>
  <si>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</si>
  <si>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</si>
  <si>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</si>
  <si>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</si>
  <si>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</si>
  <si>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</si>
  <si>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</si>
  <si>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</si>
  <si>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</si>
  <si>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</si>
  <si>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</si>
  <si>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</si>
  <si>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</si>
  <si>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</si>
  <si>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</si>
  <si>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</si>
  <si>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</si>
  <si>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</si>
  <si>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</si>
  <si>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</si>
  <si>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</si>
  <si>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</si>
  <si>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</si>
  <si>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</si>
  <si>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</si>
  <si>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</si>
  <si>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</si>
  <si>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</si>
  <si>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</si>
  <si>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</si>
  <si>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</si>
  <si>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</si>
  <si>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</si>
  <si>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</si>
  <si>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</si>
  <si>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</si>
  <si>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</si>
  <si>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</si>
  <si>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</si>
  <si>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</si>
  <si>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</si>
  <si>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</si>
  <si>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</si>
  <si>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</si>
  <si>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</si>
  <si>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</si>
  <si>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</si>
  <si>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</si>
  <si>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</si>
  <si>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</si>
  <si>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</si>
  <si>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</si>
  <si>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</si>
  <si>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</si>
  <si>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</si>
  <si>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</si>
  <si>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</si>
  <si>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</si>
  <si>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</si>
  <si>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</si>
  <si>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</si>
  <si>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</si>
  <si>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</si>
  <si>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</si>
  <si>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</si>
  <si>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</si>
  <si>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</si>
  <si>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</si>
  <si>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</si>
  <si>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</si>
  <si>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</si>
  <si>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</si>
  <si>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</si>
  <si>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</si>
  <si>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</si>
  <si>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</si>
  <si>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</si>
  <si>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</si>
  <si>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</si>
  <si>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</si>
  <si>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</si>
  <si>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</si>
  <si>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</si>
  <si>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</si>
  <si>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</si>
  <si>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</si>
  <si>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</si>
  <si>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</si>
  <si>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</si>
  <si>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</si>
  <si>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</si>
  <si>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</si>
  <si>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</si>
  <si>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</si>
  <si>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</si>
  <si>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</si>
  <si>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</si>
  <si>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</si>
  <si>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</si>
  <si>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</si>
  <si>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</si>
  <si>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</si>
  <si>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</si>
  <si>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</si>
  <si>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</si>
  <si>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</si>
  <si>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</si>
  <si>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</si>
  <si>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</si>
  <si>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</si>
  <si>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</si>
  <si>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</si>
  <si>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</si>
  <si>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</si>
  <si>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</si>
  <si>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</si>
  <si>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</si>
  <si>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</si>
  <si>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</si>
  <si>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</si>
  <si>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</si>
  <si>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</si>
  <si>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</si>
  <si>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</si>
  <si>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</si>
  <si>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</si>
  <si>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</si>
  <si>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</si>
  <si>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</si>
  <si>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</si>
  <si>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</si>
  <si>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</si>
  <si>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</si>
  <si>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</si>
  <si>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</si>
  <si>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</si>
  <si>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</si>
  <si>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</si>
  <si>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</si>
  <si>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</si>
  <si>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</si>
  <si>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</si>
  <si>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</si>
  <si>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</si>
  <si>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</si>
  <si>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</si>
  <si>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</si>
  <si>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</si>
  <si>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</si>
  <si>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</si>
  <si>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</si>
  <si>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</si>
  <si>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</si>
  <si>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</si>
  <si>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</si>
  <si>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</si>
  <si>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</si>
  <si>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</si>
  <si>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</si>
  <si>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</si>
  <si>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</si>
  <si>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</si>
  <si>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</si>
  <si>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</si>
  <si>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</si>
  <si>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</si>
  <si>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</si>
  <si>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</si>
  <si>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</si>
  <si>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</si>
  <si>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</si>
  <si>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</si>
  <si>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</si>
  <si>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</si>
  <si>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</si>
  <si>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</si>
  <si>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</si>
  <si>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</si>
  <si>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</si>
  <si>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</si>
  <si>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</si>
  <si>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</si>
  <si>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</si>
  <si>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</si>
  <si>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</si>
  <si>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</si>
  <si>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</si>
  <si>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</si>
  <si>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</si>
  <si>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</si>
  <si>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</si>
  <si>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</si>
  <si>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</si>
  <si>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</si>
  <si>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</si>
  <si>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</si>
  <si>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</si>
  <si>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</si>
  <si>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</si>
  <si>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</si>
  <si>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</si>
  <si>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</si>
  <si>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</si>
  <si>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</si>
  <si>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</si>
  <si>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</si>
  <si>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</si>
  <si>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</si>
  <si>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</si>
  <si>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</si>
  <si>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</si>
  <si>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</si>
  <si>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</si>
  <si>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</si>
  <si>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</si>
  <si>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</si>
  <si>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</si>
  <si>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</si>
  <si>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</si>
  <si>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</si>
  <si>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</si>
  <si>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</si>
  <si>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</si>
  <si>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</si>
  <si>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</si>
  <si>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</si>
  <si>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</si>
  <si>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</si>
  <si>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</si>
  <si>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</si>
  <si>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</si>
  <si>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</si>
  <si>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</si>
  <si>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</si>
  <si>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</si>
  <si>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</si>
  <si>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</si>
  <si>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</si>
  <si>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</si>
  <si>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</si>
  <si>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</si>
  <si>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</si>
  <si>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</si>
  <si>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</si>
  <si>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</si>
  <si>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</si>
  <si>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</si>
  <si>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</si>
  <si>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</si>
  <si>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</si>
  <si>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</si>
  <si>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</si>
  <si>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</si>
  <si>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</si>
  <si>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</si>
  <si>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</si>
  <si>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</si>
  <si>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</si>
  <si>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</si>
  <si>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</si>
  <si>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</si>
  <si>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</si>
  <si>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</si>
  <si>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</si>
  <si>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</si>
  <si>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</si>
  <si>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</si>
  <si>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</si>
  <si>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</si>
  <si>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</si>
  <si>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</si>
  <si>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</si>
  <si>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</si>
  <si>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</si>
  <si>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</si>
  <si>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</si>
  <si>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</si>
  <si>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</si>
  <si>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</si>
  <si>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</si>
  <si>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</si>
  <si>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</si>
  <si>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</si>
  <si>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</si>
  <si>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</si>
  <si>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</si>
  <si>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</si>
  <si>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</si>
  <si>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</si>
  <si>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</si>
  <si>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</si>
  <si>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</si>
  <si>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</si>
  <si>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</si>
  <si>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</si>
  <si>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</si>
  <si>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</si>
  <si>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</si>
  <si>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</si>
  <si>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</si>
  <si>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</si>
  <si>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</si>
  <si>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</si>
  <si>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</si>
  <si>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</si>
  <si>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</si>
  <si>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</si>
  <si>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</si>
  <si>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</si>
  <si>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</si>
  <si>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</si>
  <si>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</si>
  <si>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</si>
  <si>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</si>
  <si>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</si>
  <si>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</si>
  <si>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</si>
  <si>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</si>
  <si>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</si>
  <si>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</si>
  <si>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</si>
  <si>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</si>
  <si>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</si>
  <si>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</si>
  <si>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</si>
  <si>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</si>
  <si>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</si>
  <si>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</si>
  <si>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</si>
  <si>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</si>
  <si>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</si>
  <si>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</si>
  <si>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</si>
  <si>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</si>
  <si>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</si>
  <si>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</si>
  <si>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</si>
  <si>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</si>
  <si>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</si>
  <si>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</si>
  <si>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</si>
  <si>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</si>
  <si>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</si>
  <si>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</si>
  <si>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</si>
  <si>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</si>
  <si>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</si>
  <si>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</si>
  <si>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</si>
  <si>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</si>
  <si>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</si>
  <si>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</si>
  <si>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</si>
  <si>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</si>
  <si>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</si>
  <si>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</si>
  <si>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</si>
  <si>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</si>
  <si>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</si>
  <si>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</si>
  <si>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</si>
  <si>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</si>
  <si>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</si>
  <si>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</si>
  <si>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</si>
  <si>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</si>
  <si>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</si>
  <si>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</si>
  <si>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</si>
  <si>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</si>
  <si>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</si>
  <si>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</si>
  <si>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</si>
  <si>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</si>
  <si>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</si>
  <si>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</si>
  <si>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</si>
  <si>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</si>
  <si>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</si>
  <si>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</si>
  <si>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</si>
  <si>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</si>
  <si>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</si>
  <si>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</si>
  <si>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</si>
  <si>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</si>
  <si>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</si>
  <si>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</si>
  <si>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</si>
  <si>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</si>
  <si>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</si>
  <si>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</si>
  <si>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</si>
  <si>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</si>
  <si>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</si>
  <si>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</si>
  <si>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</si>
  <si>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</si>
  <si>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</si>
  <si>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</si>
  <si>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</si>
  <si>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</si>
  <si>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</si>
  <si>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</si>
  <si>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</si>
  <si>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</si>
  <si>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</si>
  <si>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</si>
  <si>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</si>
  <si>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</si>
  <si>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</si>
  <si>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</si>
  <si>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</si>
  <si>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</si>
  <si>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</si>
  <si>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</si>
  <si>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</si>
  <si>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</si>
  <si>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</si>
  <si>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</si>
  <si>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</si>
  <si>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</si>
  <si>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</si>
  <si>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</si>
  <si>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</si>
  <si>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</si>
  <si>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</si>
  <si>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</si>
  <si>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</si>
  <si>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</si>
  <si>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</si>
  <si>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</si>
  <si>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</si>
  <si>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</si>
  <si>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</si>
  <si>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</si>
  <si>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</si>
  <si>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</si>
  <si>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</si>
  <si>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</si>
  <si>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</si>
  <si>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</si>
  <si>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</si>
  <si>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</si>
  <si>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</si>
  <si>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</si>
  <si>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</si>
  <si>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</si>
  <si>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</si>
  <si>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</si>
  <si>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</si>
  <si>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</si>
  <si>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</si>
  <si>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</si>
  <si>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</si>
  <si>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</si>
  <si>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</si>
  <si>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</si>
  <si>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</si>
  <si>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</si>
  <si>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</si>
  <si>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</si>
  <si>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</si>
  <si>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</si>
  <si>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</si>
  <si>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</si>
  <si>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</si>
  <si>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</si>
  <si>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</si>
  <si>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</si>
  <si>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</si>
  <si>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</si>
  <si>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</si>
  <si>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</si>
  <si>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</si>
  <si>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</si>
  <si>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</si>
  <si>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</si>
  <si>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</si>
  <si>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</si>
  <si>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</si>
  <si>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</si>
  <si>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</si>
  <si>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</si>
  <si>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</si>
  <si>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</si>
  <si>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</si>
  <si>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</si>
  <si>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</si>
  <si>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</si>
  <si>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</si>
  <si>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</si>
  <si>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</si>
  <si>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</si>
  <si>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</si>
  <si>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</si>
  <si>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</si>
  <si>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</si>
  <si>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</si>
  <si>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</si>
  <si>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</si>
  <si>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</si>
  <si>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</si>
  <si>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</si>
  <si>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</si>
  <si>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</si>
  <si>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</si>
  <si>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</si>
  <si>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</si>
  <si>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</si>
  <si>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</si>
  <si>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</si>
  <si>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</si>
  <si>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</si>
  <si>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</si>
  <si>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</si>
  <si>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</si>
  <si>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</si>
  <si>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</si>
  <si>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</si>
  <si>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</si>
  <si>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</si>
  <si>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</si>
  <si>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</si>
  <si>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</si>
  <si>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</si>
  <si>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</si>
  <si>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</si>
  <si>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</si>
  <si>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</si>
  <si>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</si>
  <si>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</si>
  <si>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</si>
  <si>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</si>
  <si>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</si>
  <si>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</si>
  <si>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</si>
  <si>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</si>
  <si>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</si>
  <si>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</si>
  <si>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</si>
  <si>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</si>
  <si>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</si>
  <si>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</si>
  <si>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</si>
  <si>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</si>
  <si>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</si>
  <si>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</si>
  <si>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</si>
  <si>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</si>
  <si>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</si>
  <si>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</si>
  <si>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</si>
  <si>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</si>
  <si>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</si>
  <si>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</si>
  <si>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</si>
  <si>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</si>
  <si>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</si>
  <si>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</si>
  <si>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</si>
  <si>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</si>
  <si>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</si>
  <si>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</si>
  <si>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</si>
  <si>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</si>
  <si>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</si>
  <si>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</si>
  <si>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</si>
  <si>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</si>
  <si>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</si>
  <si>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</si>
  <si>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</si>
  <si>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</si>
  <si>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</si>
  <si>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</si>
  <si>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</si>
  <si>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</si>
  <si>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</si>
  <si>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</si>
  <si>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</si>
  <si>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</si>
  <si>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</si>
  <si>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</si>
  <si>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</si>
  <si>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</si>
  <si>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</si>
  <si>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</si>
  <si>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</si>
  <si>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</si>
  <si>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</si>
  <si>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</si>
  <si>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</si>
  <si>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</si>
  <si>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</si>
  <si>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</si>
  <si>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</si>
  <si>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</si>
  <si>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</si>
  <si>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</si>
  <si>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</si>
  <si>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</si>
  <si>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</si>
  <si>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</si>
  <si>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</si>
  <si>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</si>
  <si>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</si>
  <si>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</si>
  <si>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</si>
  <si>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</si>
  <si>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</si>
  <si>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</si>
  <si>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</si>
  <si>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</si>
  <si>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</si>
  <si>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</si>
  <si>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</si>
  <si>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</si>
  <si>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</si>
  <si>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</si>
  <si>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</si>
  <si>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</si>
  <si>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</si>
  <si>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</si>
  <si>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</si>
  <si>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</si>
  <si>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</si>
  <si>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</si>
  <si>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</si>
  <si>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</si>
  <si>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</si>
  <si>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</si>
  <si>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</si>
  <si>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</si>
  <si>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</si>
  <si>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</si>
  <si>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</si>
  <si>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</si>
  <si>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</si>
  <si>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</si>
  <si>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</si>
  <si>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</si>
  <si>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</si>
  <si>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</si>
  <si>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</si>
  <si>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</si>
  <si>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</si>
  <si>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</si>
  <si>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</si>
  <si>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</si>
  <si>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</si>
  <si>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</si>
  <si>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</si>
  <si>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</si>
  <si>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</si>
  <si>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</si>
  <si>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</si>
  <si>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</si>
  <si>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</si>
  <si>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</si>
  <si>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</si>
  <si>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</si>
  <si>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</si>
  <si>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</si>
  <si>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</si>
  <si>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</si>
  <si>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</si>
  <si>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</si>
  <si>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</si>
  <si>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</si>
  <si>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</si>
  <si>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</si>
  <si>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</si>
  <si>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</si>
  <si>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</si>
  <si>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</si>
  <si>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</si>
  <si>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</si>
  <si>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</si>
  <si>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</si>
  <si>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</si>
  <si>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</si>
  <si>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</si>
  <si>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</si>
  <si>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</si>
  <si>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</si>
  <si>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</si>
  <si>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</si>
  <si>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</si>
  <si>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</si>
  <si>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</si>
  <si>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</si>
  <si>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</si>
  <si>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</si>
  <si>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</si>
  <si>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</si>
  <si>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</si>
  <si>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</si>
  <si>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</si>
  <si>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</si>
  <si>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</si>
  <si>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</si>
  <si>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</si>
  <si>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</si>
  <si>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</si>
  <si>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</si>
  <si>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</si>
  <si>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</si>
  <si>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</si>
  <si>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</si>
  <si>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</si>
  <si>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</si>
  <si>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</si>
  <si>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</si>
  <si>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</si>
  <si>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</si>
  <si>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</si>
  <si>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</si>
  <si>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</si>
  <si>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</si>
  <si>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</si>
  <si>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</si>
  <si>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</si>
  <si>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</si>
  <si>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</si>
  <si>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</si>
  <si>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</si>
  <si>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</si>
  <si>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</si>
  <si>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</si>
  <si>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</si>
  <si>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</si>
  <si>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</si>
  <si>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</si>
  <si>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</si>
  <si>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</si>
  <si>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</si>
  <si>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</si>
  <si>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</si>
  <si>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</si>
  <si>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</si>
  <si>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</si>
  <si>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</si>
  <si>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</si>
  <si>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</si>
  <si>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</si>
  <si>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</si>
  <si>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</si>
  <si>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</si>
  <si>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</si>
  <si>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</si>
  <si>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</si>
  <si>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</si>
  <si>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</si>
  <si>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</si>
  <si>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</si>
  <si>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</si>
  <si>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</si>
  <si>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</si>
  <si>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</si>
  <si>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</si>
  <si>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</si>
  <si>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</si>
  <si>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</si>
  <si>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</si>
  <si>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</si>
  <si>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</si>
  <si>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</si>
  <si>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</si>
  <si>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</si>
  <si>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</si>
  <si>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</si>
  <si>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</si>
  <si>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</si>
  <si>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</si>
  <si>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</si>
  <si>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</si>
  <si>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</si>
  <si>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</si>
  <si>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</si>
  <si>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</si>
  <si>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</si>
  <si>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</si>
  <si>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</si>
  <si>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</si>
  <si>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</si>
  <si>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</si>
  <si>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</si>
  <si>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</si>
  <si>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</si>
  <si>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</si>
  <si>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</si>
  <si>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</si>
  <si>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</si>
  <si>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</si>
  <si>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</si>
  <si>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</si>
  <si>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</si>
  <si>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</si>
  <si>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</si>
  <si>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</si>
  <si>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</si>
  <si>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</si>
  <si>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</si>
  <si>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</si>
  <si>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</si>
  <si>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</si>
  <si>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</si>
  <si>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</si>
  <si>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</si>
  <si>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</si>
  <si>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</si>
  <si>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</si>
  <si>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</si>
  <si>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</si>
  <si>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</si>
  <si>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</si>
  <si>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</si>
  <si>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</si>
  <si>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</si>
  <si>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</si>
  <si>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</si>
  <si>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</si>
  <si>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</si>
  <si>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</si>
  <si>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</si>
  <si>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</si>
  <si>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</si>
  <si>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</si>
  <si>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</si>
  <si>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</si>
  <si>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</si>
  <si>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</si>
  <si>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</si>
  <si>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</si>
  <si>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</si>
  <si>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</si>
  <si>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</si>
  <si>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</si>
  <si>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</si>
  <si>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</si>
  <si>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</si>
  <si>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</si>
  <si>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</si>
  <si>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</si>
  <si>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</si>
  <si>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</si>
  <si>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</si>
  <si>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</si>
  <si>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</si>
  <si>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</si>
  <si>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</si>
  <si>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</si>
  <si>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</si>
  <si>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</si>
  <si>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</si>
  <si>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</si>
  <si>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</si>
  <si>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</si>
  <si>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</si>
  <si>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</si>
  <si>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</si>
  <si>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</si>
  <si>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</si>
  <si>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</si>
  <si>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</si>
  <si>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</si>
  <si>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</si>
  <si>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</si>
  <si>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</si>
  <si>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</si>
  <si>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</si>
  <si>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</si>
  <si>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</si>
  <si>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</si>
  <si>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</si>
  <si>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</si>
  <si>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</si>
  <si>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</si>
  <si>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</si>
  <si>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</si>
  <si>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</si>
  <si>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</si>
  <si>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</si>
  <si>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</si>
  <si>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</si>
  <si>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</si>
  <si>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</si>
  <si>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</si>
  <si>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</si>
  <si>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</si>
  <si>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</si>
  <si>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</si>
  <si>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</si>
  <si>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</si>
  <si>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</si>
  <si>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</si>
  <si>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</si>
  <si>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</si>
  <si>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</si>
  <si>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</si>
  <si>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</si>
  <si>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</si>
  <si>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</si>
  <si>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</si>
  <si>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</si>
  <si>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</si>
  <si>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</si>
  <si>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</si>
  <si>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</si>
  <si>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</si>
  <si>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</si>
  <si>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</si>
  <si>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</si>
  <si>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</si>
  <si>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</si>
  <si>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</si>
  <si>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</si>
  <si>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</si>
  <si>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</si>
  <si>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</si>
  <si>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</si>
  <si>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</si>
  <si>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</si>
  <si>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</si>
  <si>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</si>
  <si>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</si>
  <si>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</si>
  <si>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</si>
  <si>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</si>
  <si>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</si>
  <si>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</si>
  <si>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</si>
  <si>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</si>
  <si>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</si>
  <si>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</si>
  <si>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</si>
  <si>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</si>
  <si>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</si>
  <si>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</si>
  <si>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</si>
  <si>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</si>
  <si>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</si>
  <si>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</si>
  <si>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</si>
  <si>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</si>
  <si>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</si>
  <si>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</si>
  <si>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</si>
  <si>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</si>
  <si>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</si>
  <si>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</si>
  <si>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</si>
  <si>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</si>
  <si>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</si>
  <si>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</si>
  <si>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</si>
  <si>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</si>
  <si>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</si>
  <si>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</si>
  <si>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</si>
  <si>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</si>
  <si>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</si>
  <si>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</si>
  <si>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</si>
  <si>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</si>
  <si>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</si>
  <si>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</si>
  <si>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</si>
  <si>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</si>
  <si>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</si>
  <si>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</si>
  <si>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</si>
  <si>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</si>
  <si>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</si>
  <si>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</si>
  <si>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</si>
  <si>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</si>
  <si>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</si>
  <si>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</si>
  <si>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</si>
  <si>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</si>
  <si>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</si>
  <si>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</si>
  <si>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</si>
  <si>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</si>
  <si>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</si>
  <si>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</si>
  <si>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</si>
  <si>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</si>
  <si>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</si>
  <si>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</si>
  <si>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</si>
  <si>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</si>
  <si>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</si>
  <si>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</si>
  <si>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</si>
  <si>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</si>
  <si>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</si>
  <si>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</si>
  <si>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</si>
  <si>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</si>
  <si>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</si>
  <si>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</si>
  <si>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</si>
  <si>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</si>
  <si>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</si>
  <si>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</si>
  <si>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</si>
  <si>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</si>
  <si>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</si>
  <si>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</si>
  <si>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</si>
  <si>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</si>
  <si>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</si>
  <si>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</si>
  <si>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</si>
  <si>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</si>
  <si>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</si>
  <si>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</si>
  <si>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</si>
  <si>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</si>
  <si>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</si>
  <si>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</si>
  <si>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</si>
  <si>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</si>
  <si>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</si>
  <si>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</si>
  <si>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</si>
  <si>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</si>
  <si>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</si>
  <si>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</si>
  <si>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</si>
  <si>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</si>
  <si>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</si>
  <si>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</si>
  <si>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</si>
  <si>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</si>
  <si>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</si>
  <si>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</si>
  <si>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</si>
  <si>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</si>
  <si>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</si>
  <si>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</si>
  <si>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</si>
  <si>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</si>
  <si>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</si>
  <si>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</si>
  <si>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</si>
  <si>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</si>
  <si>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</si>
  <si>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</si>
  <si>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</si>
  <si>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</si>
  <si>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</si>
  <si>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</si>
  <si>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</si>
  <si>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</si>
  <si>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</si>
  <si>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</si>
  <si>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</si>
  <si>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</si>
  <si>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</si>
  <si>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</si>
  <si>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</si>
  <si>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</si>
  <si>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</si>
  <si>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</si>
  <si>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</si>
  <si>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</si>
  <si>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</si>
  <si>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</si>
  <si>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</si>
  <si>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</si>
  <si>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</si>
  <si>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</si>
  <si>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</si>
  <si>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</si>
  <si>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</si>
  <si>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</si>
  <si>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</si>
  <si>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</si>
  <si>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</si>
  <si>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</si>
  <si>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</si>
  <si>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</si>
  <si>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</si>
  <si>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</si>
  <si>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</si>
  <si>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</si>
  <si>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</si>
  <si>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</si>
  <si>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</si>
  <si>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</si>
  <si>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</si>
  <si>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</si>
  <si>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</si>
  <si>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</si>
  <si>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</si>
  <si>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</si>
  <si>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</si>
  <si>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</si>
  <si>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</si>
  <si>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</si>
  <si>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</si>
  <si>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</si>
  <si>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</si>
  <si>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</si>
  <si>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</si>
  <si>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</si>
  <si>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</si>
  <si>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</si>
  <si>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</si>
  <si>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</si>
  <si>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</si>
  <si>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</si>
  <si>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</si>
  <si>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</si>
  <si>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</si>
  <si>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</si>
  <si>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</si>
  <si>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</si>
  <si>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</si>
  <si>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</si>
  <si>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</si>
  <si>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</si>
  <si>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</si>
  <si>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</si>
  <si>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</si>
  <si>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</si>
  <si>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</si>
  <si>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</si>
  <si>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</si>
  <si>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</si>
  <si>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</si>
  <si>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</si>
  <si>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</si>
  <si>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</si>
  <si>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</si>
  <si>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</si>
  <si>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</si>
  <si>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</si>
  <si>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</si>
  <si>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</si>
  <si>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</si>
  <si>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</si>
  <si>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</si>
  <si>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</si>
  <si>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</si>
  <si>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</si>
  <si>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</si>
  <si>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</si>
  <si>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</si>
  <si>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</si>
  <si>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</si>
  <si>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</si>
  <si>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</si>
  <si>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</si>
  <si>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</si>
  <si>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</si>
  <si>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</si>
  <si>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</si>
  <si>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</si>
  <si>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</si>
  <si>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</si>
  <si>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</si>
  <si>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</si>
  <si>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</si>
  <si>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</si>
  <si>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</si>
  <si>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</si>
  <si>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</si>
  <si>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</si>
  <si>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</si>
  <si>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</si>
  <si>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</si>
  <si>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</si>
  <si>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</si>
  <si>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</si>
  <si>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</si>
  <si>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</si>
  <si>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</si>
  <si>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</si>
  <si>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</si>
  <si>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</si>
  <si>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</si>
  <si>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</si>
  <si>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</si>
  <si>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</si>
  <si>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</si>
  <si>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</si>
  <si>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</si>
  <si>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</si>
  <si>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</si>
  <si>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</si>
  <si>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</si>
  <si>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</si>
  <si>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</si>
  <si>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</si>
  <si>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</si>
  <si>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</si>
  <si>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</si>
  <si>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</si>
  <si>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</si>
  <si>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</si>
  <si>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</si>
  <si>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</si>
  <si>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</si>
  <si>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</si>
  <si>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</si>
  <si>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</si>
  <si>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</si>
  <si>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</si>
  <si>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</si>
  <si>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</si>
  <si>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</si>
  <si>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</si>
  <si>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</si>
  <si>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</si>
  <si>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</si>
  <si>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</si>
  <si>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</si>
  <si>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</si>
  <si>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</si>
  <si>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</si>
  <si>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</si>
  <si>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</si>
  <si>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</si>
  <si>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</si>
  <si>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</si>
  <si>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</si>
  <si>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</si>
  <si>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</si>
  <si>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</si>
  <si>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</si>
  <si>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</si>
  <si>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</si>
  <si>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</si>
  <si>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</si>
  <si>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</si>
  <si>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</si>
  <si>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</si>
  <si>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</si>
  <si>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</si>
  <si>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</si>
  <si>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</si>
  <si>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</si>
  <si>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</si>
  <si>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</si>
  <si>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</si>
  <si>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</si>
  <si>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</si>
  <si>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</si>
  <si>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</si>
  <si>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</si>
  <si>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</si>
  <si>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</si>
  <si>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</si>
  <si>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</si>
  <si>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</si>
  <si>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</si>
  <si>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</si>
  <si>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</si>
  <si>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</si>
  <si>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</si>
  <si>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</si>
  <si>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</si>
  <si>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</si>
  <si>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</si>
  <si>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</si>
  <si>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</si>
  <si>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</si>
  <si>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</si>
  <si>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</si>
  <si>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</si>
  <si>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</si>
  <si>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</si>
  <si>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</si>
  <si>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</si>
  <si>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</si>
  <si>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</si>
  <si>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</si>
  <si>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</si>
  <si>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</si>
  <si>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</si>
  <si>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</si>
  <si>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</si>
  <si>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</si>
  <si>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</si>
  <si>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</si>
  <si>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</si>
  <si>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</si>
  <si>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</si>
  <si>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</si>
  <si>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</si>
  <si>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</si>
  <si>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</si>
  <si>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</si>
  <si>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</si>
  <si>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</si>
  <si>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</si>
  <si>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</si>
  <si>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</si>
  <si>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</si>
  <si>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</si>
  <si>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</si>
  <si>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</si>
  <si>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</si>
  <si>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</si>
  <si>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</si>
  <si>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</si>
  <si>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</si>
  <si>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</si>
  <si>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</si>
  <si>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</si>
  <si>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</si>
  <si>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</si>
  <si>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</si>
  <si>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</si>
  <si>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</si>
  <si>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</si>
  <si>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</si>
  <si>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</si>
  <si>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</si>
  <si>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</si>
  <si>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</si>
  <si>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</si>
  <si>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</si>
  <si>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</si>
  <si>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</si>
  <si>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</si>
  <si>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</si>
  <si>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</si>
  <si>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</si>
  <si>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</si>
  <si>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</si>
  <si>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</si>
  <si>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</si>
  <si>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</si>
  <si>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</si>
  <si>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</si>
  <si>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</si>
  <si>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</si>
  <si>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</si>
  <si>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</si>
  <si>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</si>
  <si>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</si>
  <si>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</si>
  <si>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</si>
  <si>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</si>
  <si>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</si>
  <si>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</si>
  <si>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</si>
  <si>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</si>
  <si>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</si>
  <si>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</si>
  <si>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</si>
  <si>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</si>
  <si>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</si>
  <si>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</si>
  <si>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</si>
  <si>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</si>
  <si>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</si>
  <si>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</si>
  <si>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</si>
  <si>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</si>
  <si>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</si>
  <si>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</si>
  <si>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</si>
  <si>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</si>
  <si>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</si>
  <si>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</si>
  <si>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</si>
  <si>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</si>
  <si>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</si>
  <si>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</si>
  <si>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</si>
  <si>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</si>
  <si>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</si>
  <si>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</si>
  <si>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</si>
  <si>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</si>
  <si>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</si>
  <si>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</si>
  <si>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</si>
  <si>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</si>
  <si>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</si>
  <si>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</si>
  <si>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</si>
  <si>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</si>
  <si>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</si>
  <si>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</si>
  <si>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</si>
  <si>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</si>
  <si>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</si>
  <si>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</si>
  <si>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</si>
  <si>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</si>
  <si>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</si>
  <si>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</si>
  <si>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</si>
  <si>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</si>
  <si>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</si>
  <si>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</si>
  <si>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</si>
  <si>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</si>
  <si>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</si>
  <si>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</si>
  <si>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</si>
  <si>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</si>
  <si>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</si>
  <si>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</si>
  <si>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</si>
  <si>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</si>
  <si>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</si>
  <si>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</si>
  <si>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</si>
  <si>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</si>
  <si>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</si>
  <si>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</si>
  <si>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</si>
  <si>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</si>
  <si>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</si>
  <si>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</si>
  <si>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</si>
  <si>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</si>
  <si>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</si>
  <si>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</si>
  <si>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</si>
  <si>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</si>
  <si>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</si>
  <si>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</si>
  <si>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</si>
  <si>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</si>
  <si>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</si>
  <si>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</si>
  <si>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</si>
  <si>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</si>
  <si>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</si>
  <si>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</si>
  <si>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</si>
  <si>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</si>
  <si>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</si>
  <si>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</si>
  <si>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</si>
  <si>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</si>
  <si>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</si>
  <si>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</si>
  <si>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</si>
  <si>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</si>
  <si>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</si>
  <si>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</si>
  <si>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</si>
  <si>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</si>
  <si>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</si>
  <si>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</si>
  <si>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</si>
  <si>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</si>
  <si>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</si>
  <si>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</si>
  <si>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</si>
  <si>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</si>
  <si>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</si>
  <si>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</si>
  <si>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</si>
  <si>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</si>
  <si>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</si>
  <si>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</si>
  <si>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</si>
  <si>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</si>
  <si>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</si>
  <si>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</si>
  <si>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</si>
  <si>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</si>
  <si>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</si>
  <si>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</si>
  <si>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</si>
  <si>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</si>
  <si>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</si>
  <si>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</si>
  <si>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</si>
  <si>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</si>
  <si>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</si>
  <si>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</si>
  <si>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</si>
  <si>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</si>
  <si>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</si>
  <si>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</si>
  <si>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</si>
  <si>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</si>
  <si>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</si>
  <si>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</si>
  <si>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</si>
  <si>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</si>
  <si>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</si>
  <si>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</si>
  <si>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</si>
  <si>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</si>
  <si>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</si>
  <si>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</si>
  <si>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</si>
  <si>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</si>
  <si>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</si>
  <si>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</si>
  <si>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</si>
  <si>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</si>
  <si>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</si>
  <si>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</si>
  <si>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</si>
  <si>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</si>
  <si>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</si>
  <si>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</si>
  <si>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</si>
  <si>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</si>
  <si>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</si>
  <si>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</si>
  <si>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</si>
  <si>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</si>
  <si>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</si>
  <si>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</si>
  <si>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</si>
  <si>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</si>
  <si>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</si>
  <si>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</si>
  <si>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</si>
  <si>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</si>
  <si>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</si>
  <si>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</si>
  <si>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</si>
  <si>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</si>
  <si>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</si>
  <si>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</si>
  <si>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</si>
  <si>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</si>
  <si>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</si>
  <si>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</si>
  <si>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</si>
  <si>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</si>
  <si>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</si>
  <si>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</si>
  <si>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</si>
  <si>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</si>
  <si>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</si>
  <si>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</si>
  <si>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</si>
  <si>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</si>
  <si>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</si>
  <si>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</si>
  <si>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</si>
  <si>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</si>
  <si>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</si>
  <si>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</si>
  <si>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</si>
  <si>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</si>
  <si>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</si>
  <si>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</si>
  <si>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</si>
  <si>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</si>
  <si>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</si>
  <si>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</si>
  <si>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</si>
  <si>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</si>
  <si>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</si>
  <si>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</si>
  <si>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</si>
  <si>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</si>
  <si>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</si>
  <si>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</si>
  <si>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</si>
  <si>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</si>
  <si>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</si>
  <si>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</si>
  <si>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</si>
  <si>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</si>
  <si>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</si>
  <si>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</si>
  <si>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</si>
  <si>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</si>
  <si>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</si>
  <si>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</si>
  <si>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</si>
  <si>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</si>
  <si>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</si>
  <si>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</si>
  <si>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</si>
  <si>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</si>
  <si>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</si>
  <si>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</si>
  <si>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</si>
  <si>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</si>
  <si>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</si>
  <si>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</si>
  <si>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</si>
  <si>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</si>
  <si>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</si>
  <si>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</si>
  <si>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</si>
  <si>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</si>
  <si>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</si>
  <si>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</si>
  <si>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</si>
  <si>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</si>
  <si>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</si>
  <si>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</si>
  <si>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</si>
  <si>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</si>
  <si>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</si>
  <si>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</si>
  <si>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</si>
  <si>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</si>
  <si>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</si>
  <si>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</si>
  <si>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</si>
  <si>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</si>
  <si>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</si>
  <si>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</si>
  <si>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</si>
  <si>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</si>
  <si>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</si>
  <si>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</si>
  <si>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</si>
  <si>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</si>
  <si>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</si>
  <si>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</si>
  <si>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</si>
  <si>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</si>
  <si>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</si>
  <si>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</si>
  <si>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</si>
  <si>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</si>
  <si>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</si>
  <si>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</si>
  <si>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</si>
  <si>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</si>
  <si>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</si>
  <si>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</si>
  <si>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</si>
  <si>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</si>
  <si>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</si>
  <si>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</si>
  <si>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</si>
  <si>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</si>
  <si>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</si>
  <si>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</si>
  <si>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</si>
  <si>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</si>
  <si>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</si>
  <si>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</si>
  <si>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</si>
  <si>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</si>
  <si>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</si>
  <si>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</si>
  <si>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</si>
  <si>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</si>
  <si>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</si>
  <si>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</si>
  <si>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</si>
  <si>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</si>
  <si>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</si>
  <si>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</si>
  <si>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</si>
  <si>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</si>
  <si>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</si>
  <si>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</si>
  <si>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</si>
  <si>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</si>
  <si>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</si>
  <si>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</si>
  <si>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</si>
  <si>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</si>
  <si>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</si>
  <si>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</si>
  <si>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</si>
  <si>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</si>
  <si>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</si>
  <si>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</si>
  <si>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</si>
  <si>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</si>
  <si>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</si>
  <si>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</si>
  <si>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</si>
  <si>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</si>
  <si>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</si>
  <si>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</si>
  <si>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</si>
  <si>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</si>
  <si>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</si>
  <si>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</si>
  <si>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</si>
  <si>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</si>
  <si>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</si>
  <si>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</si>
  <si>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</si>
  <si>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</si>
  <si>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</si>
  <si>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</si>
  <si>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</si>
  <si>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</si>
  <si>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</si>
  <si>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</si>
  <si>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</si>
  <si>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</si>
  <si>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</si>
  <si>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</si>
  <si>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</si>
  <si>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</si>
  <si>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</si>
  <si>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</si>
  <si>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</si>
  <si>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</si>
  <si>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</si>
  <si>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</si>
  <si>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</si>
  <si>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</si>
  <si>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</si>
  <si>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</si>
  <si>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</si>
  <si>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</si>
  <si>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</si>
  <si>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</si>
  <si>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</si>
  <si>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</si>
  <si>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</si>
  <si>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</si>
  <si>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</si>
  <si>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</si>
  <si>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</si>
  <si>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</si>
  <si>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</si>
  <si>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</si>
  <si>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</si>
  <si>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</si>
  <si>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</si>
  <si>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</si>
  <si>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</si>
  <si>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</si>
  <si>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</si>
  <si>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</si>
  <si>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</si>
  <si>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</si>
  <si>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</si>
  <si>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</si>
  <si>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</si>
  <si>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</si>
  <si>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</si>
  <si>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</si>
  <si>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</si>
  <si>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</si>
  <si>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</si>
  <si>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</si>
  <si>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</si>
  <si>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</si>
  <si>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</si>
  <si>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</si>
  <si>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</si>
  <si>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</si>
  <si>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</si>
  <si>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</si>
  <si>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</si>
  <si>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</si>
  <si>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</si>
  <si>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</si>
  <si>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</si>
  <si>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</si>
  <si>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</si>
  <si>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</si>
  <si>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</si>
  <si>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</si>
  <si>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</si>
  <si>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</si>
  <si>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</si>
  <si>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</si>
  <si>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</si>
  <si>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</si>
  <si>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</si>
  <si>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</si>
  <si>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</si>
  <si>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</si>
  <si>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</si>
  <si>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</si>
  <si>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</si>
  <si>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</si>
  <si>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</si>
  <si>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</si>
  <si>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</si>
  <si>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</si>
  <si>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</si>
  <si>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</si>
  <si>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</si>
  <si>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</si>
  <si>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</si>
  <si>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</si>
  <si>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</si>
  <si>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</si>
  <si>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</si>
  <si>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</si>
  <si>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</si>
  <si>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</si>
  <si>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</si>
  <si>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</si>
  <si>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</si>
  <si>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</si>
  <si>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</si>
  <si>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</si>
  <si>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</si>
  <si>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</si>
  <si>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</si>
  <si>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</si>
  <si>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</si>
  <si>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</si>
  <si>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</si>
  <si>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</si>
  <si>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</si>
  <si>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</si>
  <si>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</si>
  <si>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</si>
  <si>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</si>
  <si>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</si>
  <si>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</si>
  <si>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</si>
  <si>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</si>
  <si>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</si>
  <si>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</si>
  <si>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</si>
  <si>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</si>
  <si>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</si>
  <si>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</si>
  <si>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</si>
  <si>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</si>
  <si>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</si>
  <si>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</si>
  <si>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</si>
  <si>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</si>
  <si>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</si>
  <si>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</si>
  <si>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</si>
  <si>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</si>
  <si>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</si>
  <si>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</si>
  <si>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</si>
  <si>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</si>
  <si>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</si>
  <si>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</si>
  <si>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</si>
  <si>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</si>
  <si>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</si>
  <si>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</si>
  <si>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</si>
  <si>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</si>
  <si>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</si>
  <si>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</si>
  <si>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</si>
  <si>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</si>
  <si>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</si>
  <si>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</si>
  <si>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</si>
  <si>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</si>
  <si>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</si>
  <si>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</si>
  <si>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</si>
  <si>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</si>
  <si>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</si>
  <si>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</si>
  <si>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</si>
  <si>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</si>
  <si>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</si>
  <si>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</si>
  <si>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</si>
  <si>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</si>
  <si>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</si>
  <si>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</si>
  <si>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</si>
  <si>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</si>
  <si>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</si>
  <si>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</si>
  <si>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</si>
  <si>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</si>
  <si>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</si>
  <si>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</si>
  <si>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</si>
  <si>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</si>
  <si>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</si>
  <si>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</si>
  <si>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</si>
  <si>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</si>
  <si>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</si>
  <si>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</si>
  <si>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</si>
  <si>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</si>
  <si>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</si>
  <si>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</si>
  <si>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</si>
  <si>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</si>
  <si>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</si>
  <si>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</si>
  <si>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</si>
  <si>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</si>
  <si>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</si>
  <si>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</si>
  <si>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</si>
  <si>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</si>
  <si>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</si>
  <si>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</si>
  <si>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</si>
  <si>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</si>
  <si>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</si>
  <si>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</si>
  <si>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</si>
  <si>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</si>
  <si>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</si>
  <si>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</si>
  <si>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</si>
  <si>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</si>
  <si>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</si>
  <si>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</si>
  <si>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</si>
  <si>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</si>
  <si>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</si>
  <si>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</si>
  <si>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</si>
  <si>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</si>
  <si>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</si>
  <si>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</si>
  <si>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</si>
  <si>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</si>
  <si>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</si>
  <si>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</si>
  <si>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</si>
  <si>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</si>
  <si>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</si>
  <si>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</si>
  <si>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</si>
  <si>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</si>
  <si>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</si>
  <si>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</si>
  <si>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</si>
  <si>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</si>
  <si>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</si>
  <si>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</si>
  <si>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</si>
  <si>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</si>
  <si>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</si>
  <si>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</si>
  <si>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</si>
  <si>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</si>
  <si>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</si>
  <si>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</si>
  <si>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</si>
  <si>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</si>
  <si>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</si>
  <si>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</si>
  <si>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</si>
  <si>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</si>
  <si>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</si>
  <si>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</si>
  <si>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</si>
  <si>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</si>
  <si>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</si>
  <si>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</si>
  <si>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</si>
  <si>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</si>
  <si>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</si>
  <si>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</si>
  <si>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</si>
  <si>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</si>
  <si>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</si>
  <si>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</si>
  <si>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</si>
  <si>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</si>
  <si>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</si>
  <si>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</si>
  <si>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</si>
  <si>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</si>
  <si>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</si>
  <si>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</si>
  <si>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</si>
  <si>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</si>
  <si>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</si>
  <si>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</si>
  <si>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</si>
  <si>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</si>
  <si>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</si>
  <si>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</si>
  <si>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</si>
  <si>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</si>
  <si>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</si>
  <si>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</si>
  <si>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</si>
  <si>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</si>
  <si>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</si>
  <si>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</si>
  <si>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</si>
  <si>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</si>
  <si>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</si>
  <si>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</si>
  <si>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</si>
  <si>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</si>
  <si>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</si>
  <si>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</si>
  <si>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</si>
  <si>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</si>
  <si>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</si>
  <si>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</si>
  <si>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</si>
  <si>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</si>
  <si>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</si>
  <si>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</si>
  <si>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</si>
  <si>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</si>
  <si>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</si>
  <si>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</si>
  <si>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</si>
  <si>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</si>
  <si>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</si>
  <si>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</si>
  <si>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</si>
  <si>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</si>
  <si>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</si>
  <si>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</si>
  <si>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</si>
  <si>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</si>
  <si>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</si>
  <si>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</si>
  <si>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</si>
  <si>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</si>
  <si>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</si>
  <si>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</si>
  <si>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</si>
  <si>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</si>
  <si>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</si>
  <si>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</si>
  <si>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</si>
  <si>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</si>
  <si>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</si>
  <si>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</si>
  <si>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</si>
  <si>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</si>
  <si>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</si>
  <si>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</si>
  <si>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</si>
  <si>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</si>
  <si>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</si>
  <si>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</si>
  <si>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</si>
  <si>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</si>
  <si>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</si>
  <si>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</si>
  <si>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</si>
  <si>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</si>
  <si>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</si>
  <si>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</si>
  <si>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</si>
  <si>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</si>
  <si>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</si>
  <si>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</si>
  <si>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</si>
  <si>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</si>
  <si>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</si>
  <si>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</si>
  <si>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</si>
  <si>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</si>
  <si>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</si>
  <si>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</si>
  <si>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</si>
  <si>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</si>
  <si>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</si>
  <si>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</si>
  <si>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</si>
  <si>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</si>
  <si>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</si>
  <si>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</si>
  <si>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</si>
  <si>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</si>
  <si>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</si>
  <si>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</si>
  <si>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</si>
  <si>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</si>
  <si>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</si>
  <si>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</si>
  <si>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</si>
  <si>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</si>
  <si>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</si>
  <si>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</si>
  <si>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</si>
  <si>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</si>
  <si>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</si>
  <si>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</si>
  <si>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</si>
  <si>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</si>
  <si>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</si>
  <si>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</si>
  <si>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</si>
  <si>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</si>
  <si>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</si>
  <si>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</si>
  <si>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</si>
  <si>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</si>
  <si>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</si>
  <si>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</si>
  <si>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</si>
  <si>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</si>
  <si>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</si>
  <si>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</si>
  <si>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</si>
  <si>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</si>
  <si>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</si>
  <si>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</si>
  <si>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</si>
  <si>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</si>
  <si>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</si>
  <si>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</si>
  <si>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</si>
  <si>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</si>
  <si>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</si>
  <si>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</si>
  <si>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</si>
  <si>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</si>
  <si>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</si>
  <si>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</si>
  <si>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</si>
  <si>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</si>
  <si>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</si>
  <si>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</si>
  <si>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</si>
  <si>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</si>
  <si>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</si>
  <si>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</si>
  <si>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</si>
  <si>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</si>
  <si>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</si>
  <si>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</si>
  <si>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</si>
  <si>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</si>
  <si>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</si>
  <si>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</si>
  <si>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</si>
  <si>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</si>
  <si>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</si>
  <si>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</si>
  <si>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</si>
  <si>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</si>
  <si>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</si>
  <si>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</si>
  <si>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</si>
  <si>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</si>
  <si>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</si>
  <si>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</si>
  <si>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</si>
  <si>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</si>
  <si>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</si>
  <si>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</si>
  <si>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</si>
  <si>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</si>
  <si>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</si>
  <si>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</si>
  <si>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</si>
  <si>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</si>
  <si>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</si>
  <si>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</si>
  <si>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</si>
  <si>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</si>
  <si>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</si>
  <si>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</si>
  <si>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</si>
  <si>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</si>
  <si>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</si>
  <si>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</si>
  <si>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</si>
  <si>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</si>
  <si>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</si>
  <si>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</si>
  <si>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</si>
  <si>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</si>
  <si>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</si>
  <si>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</si>
  <si>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</si>
  <si>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</si>
  <si>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</si>
  <si>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</si>
  <si>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</si>
  <si>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</si>
  <si>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</si>
  <si>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</si>
  <si>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</si>
  <si>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</si>
  <si>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</si>
  <si>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</si>
  <si>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</si>
  <si>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</si>
  <si>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</si>
  <si>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</si>
  <si>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</si>
  <si>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</si>
  <si>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</si>
  <si>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</si>
  <si>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</si>
  <si>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</si>
  <si>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</si>
  <si>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</si>
  <si>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</si>
  <si>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</si>
  <si>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</si>
  <si>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</si>
  <si>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</si>
  <si>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</si>
  <si>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</si>
  <si>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</si>
  <si>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</si>
  <si>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</si>
  <si>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</si>
  <si>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</si>
  <si>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</si>
  <si>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</si>
  <si>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</si>
  <si>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</si>
  <si>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</si>
  <si>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</si>
  <si>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</si>
  <si>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</si>
  <si>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</si>
  <si>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</si>
  <si>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</si>
  <si>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</si>
  <si>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</si>
  <si>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</si>
  <si>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</si>
  <si>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</si>
  <si>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</si>
  <si>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</si>
  <si>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</si>
  <si>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</si>
  <si>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</si>
  <si>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</si>
  <si>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</si>
  <si>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</si>
  <si>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</si>
  <si>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</si>
  <si>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</si>
  <si>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</si>
  <si>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</si>
  <si>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</si>
  <si>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</si>
  <si>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</si>
  <si>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</si>
  <si>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</si>
  <si>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</si>
  <si>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</si>
  <si>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</si>
  <si>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</si>
  <si>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</si>
  <si>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</si>
  <si>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</si>
  <si>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</si>
  <si>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</si>
  <si>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</si>
  <si>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</si>
  <si>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</si>
  <si>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</si>
  <si>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</si>
  <si>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</si>
  <si>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</si>
  <si>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</si>
  <si>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</si>
  <si>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</si>
  <si>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</si>
  <si>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</si>
  <si>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</si>
  <si>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</si>
  <si>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</si>
  <si>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</si>
  <si>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</si>
  <si>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</si>
  <si>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</si>
  <si>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</si>
  <si>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</si>
  <si>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</si>
  <si>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</si>
  <si>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</si>
  <si>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</si>
  <si>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</si>
  <si>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</si>
  <si>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</si>
  <si>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</si>
  <si>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</si>
  <si>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</si>
  <si>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</si>
  <si>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</si>
  <si>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</si>
  <si>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</si>
  <si>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</si>
  <si>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</si>
  <si>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</si>
  <si>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</si>
  <si>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</si>
  <si>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</si>
  <si>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</si>
  <si>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</si>
  <si>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</si>
  <si>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</si>
  <si>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</si>
  <si>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</si>
  <si>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</si>
  <si>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</si>
  <si>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</si>
  <si>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</si>
  <si>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</si>
  <si>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</si>
  <si>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</si>
  <si>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</si>
  <si>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</si>
  <si>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</si>
  <si>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</si>
  <si>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</si>
  <si>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</si>
  <si>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</si>
  <si>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</si>
  <si>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</si>
  <si>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</si>
  <si>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</si>
  <si>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</si>
  <si>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</si>
  <si>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</si>
  <si>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</si>
  <si>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</si>
  <si>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</si>
  <si>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</si>
  <si>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</si>
  <si>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</si>
  <si>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</si>
  <si>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</si>
  <si>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</si>
  <si>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</si>
  <si>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</si>
  <si>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</si>
  <si>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</si>
  <si>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</si>
  <si>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</si>
  <si>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</si>
  <si>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</si>
  <si>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</si>
  <si>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</si>
  <si>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</si>
  <si>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</si>
  <si>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</si>
  <si>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</si>
  <si>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</si>
  <si>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</si>
  <si>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</si>
  <si>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</si>
  <si>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</si>
  <si>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</si>
  <si>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</si>
  <si>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</si>
  <si>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</si>
  <si>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</si>
  <si>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</si>
  <si>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</si>
  <si>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</si>
  <si>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</si>
  <si>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</si>
  <si>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</si>
  <si>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</si>
  <si>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</si>
  <si>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</si>
  <si>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</si>
  <si>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</si>
  <si>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</si>
  <si>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</si>
  <si>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</si>
  <si>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</si>
  <si>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</si>
  <si>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</si>
  <si>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</si>
  <si>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</si>
  <si>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</si>
  <si>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</si>
  <si>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</si>
  <si>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</si>
  <si>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</si>
  <si>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</si>
  <si>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</si>
  <si>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</si>
  <si>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</si>
  <si>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</si>
  <si>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</si>
  <si>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</si>
  <si>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</si>
  <si>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</si>
  <si>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</si>
  <si>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</si>
  <si>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</si>
  <si>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</si>
  <si>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</si>
  <si>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</si>
  <si>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</si>
  <si>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</si>
  <si>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</si>
  <si>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</si>
  <si>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</si>
  <si>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</si>
  <si>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</si>
  <si>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</si>
  <si>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</si>
  <si>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</si>
  <si>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</si>
  <si>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</si>
  <si>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</si>
  <si>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</si>
  <si>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</si>
  <si>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</si>
  <si>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</si>
  <si>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</si>
  <si>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</si>
  <si>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</si>
  <si>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</si>
  <si>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</si>
  <si>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</si>
  <si>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</si>
  <si>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</si>
  <si>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</si>
  <si>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</si>
  <si>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</si>
  <si>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</si>
  <si>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</si>
  <si>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</si>
  <si>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</si>
  <si>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</si>
  <si>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</si>
  <si>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</si>
  <si>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</si>
  <si>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</si>
  <si>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</si>
  <si>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</si>
  <si>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</si>
  <si>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</si>
  <si>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</si>
  <si>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</si>
  <si>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</si>
  <si>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</si>
  <si>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</si>
  <si>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</si>
  <si>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</si>
  <si>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</si>
  <si>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</si>
  <si>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</si>
  <si>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</si>
  <si>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</si>
  <si>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</si>
  <si>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</si>
  <si>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</si>
  <si>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</si>
  <si>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</si>
  <si>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</si>
  <si>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</si>
  <si>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</si>
  <si>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</si>
  <si>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</si>
  <si>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</si>
  <si>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</si>
  <si>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</si>
  <si>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</si>
  <si>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</si>
  <si>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</si>
  <si>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</si>
  <si>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</si>
  <si>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</si>
  <si>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</si>
  <si>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</si>
  <si>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</si>
  <si>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</si>
  <si>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</si>
  <si>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</si>
  <si>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</si>
  <si>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</si>
  <si>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</si>
  <si>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</si>
  <si>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</si>
  <si>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</si>
  <si>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</si>
  <si>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</si>
  <si>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</si>
  <si>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</si>
  <si>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</si>
  <si>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</si>
  <si>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</si>
  <si>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</si>
  <si>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</si>
  <si>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</si>
  <si>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</si>
  <si>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</si>
  <si>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</si>
  <si>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</si>
  <si>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</si>
  <si>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</si>
  <si>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</si>
  <si>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</si>
  <si>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</si>
  <si>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</si>
  <si>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</si>
  <si>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</si>
  <si>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</si>
  <si>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</si>
  <si>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</si>
  <si>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</si>
  <si>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</si>
  <si>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</si>
  <si>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</si>
  <si>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</si>
  <si>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</si>
  <si>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</si>
  <si>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</si>
  <si>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</si>
  <si>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</si>
  <si>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</si>
  <si>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</si>
  <si>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</si>
  <si>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</si>
  <si>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</si>
  <si>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</si>
  <si>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</si>
  <si>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</si>
  <si>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</si>
  <si>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</si>
  <si>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</si>
  <si>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</si>
  <si>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</si>
  <si>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</si>
  <si>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</si>
  <si>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</si>
  <si>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</si>
  <si>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</si>
  <si>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</si>
  <si>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</si>
  <si>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</si>
  <si>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</si>
  <si>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</si>
  <si>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</si>
  <si>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</si>
  <si>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</si>
  <si>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</si>
  <si>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</si>
  <si>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</si>
  <si>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</si>
  <si>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</si>
  <si>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</si>
  <si>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</si>
  <si>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</si>
  <si>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</si>
  <si>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</si>
  <si>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</si>
  <si>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</si>
  <si>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</si>
  <si>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</si>
  <si>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</si>
  <si>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</si>
  <si>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</si>
  <si>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</si>
  <si>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</si>
  <si>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</si>
  <si>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</si>
  <si>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</si>
  <si>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</si>
  <si>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</si>
  <si>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</si>
  <si>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</si>
  <si>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</si>
  <si>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</si>
  <si>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</si>
  <si>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</si>
  <si>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</si>
  <si>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</si>
  <si>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</si>
  <si>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</si>
  <si>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</si>
  <si>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</si>
  <si>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</si>
  <si>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</si>
  <si>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</si>
  <si>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</si>
  <si>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</si>
  <si>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</si>
  <si>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</si>
  <si>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</si>
  <si>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</si>
  <si>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</si>
  <si>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</si>
  <si>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</si>
  <si>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</si>
  <si>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</si>
  <si>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</si>
  <si>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</si>
  <si>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</si>
  <si>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</si>
  <si>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</si>
  <si>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</si>
  <si>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</si>
  <si>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</si>
  <si>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</si>
  <si>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</si>
  <si>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</si>
  <si>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</si>
  <si>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</si>
  <si>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</si>
  <si>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</si>
  <si>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</si>
  <si>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</si>
  <si>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</si>
  <si>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</si>
  <si>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</si>
  <si>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</si>
  <si>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</si>
  <si>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</si>
  <si>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</si>
  <si>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</si>
  <si>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</si>
  <si>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</si>
  <si>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</si>
  <si>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</si>
  <si>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</si>
  <si>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</si>
  <si>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</si>
  <si>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</si>
  <si>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</si>
  <si>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</si>
  <si>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</si>
  <si>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</si>
  <si>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</si>
  <si>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</si>
  <si>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</si>
  <si>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</si>
  <si>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</si>
  <si>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</si>
  <si>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</si>
  <si>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</si>
  <si>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</si>
  <si>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</si>
  <si>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</si>
  <si>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</si>
  <si>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</si>
  <si>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</si>
  <si>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</si>
  <si>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</si>
  <si>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</si>
  <si>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</si>
  <si>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</si>
  <si>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</si>
  <si>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</si>
  <si>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</si>
  <si>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</si>
  <si>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</si>
  <si>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</si>
  <si>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</si>
  <si>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</si>
  <si>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</si>
  <si>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</si>
  <si>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</si>
  <si>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</si>
  <si>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</si>
  <si>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</si>
  <si>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</si>
  <si>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</si>
  <si>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</si>
  <si>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</si>
  <si>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</si>
  <si>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</si>
  <si>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</si>
  <si>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</si>
  <si>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</si>
  <si>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</si>
  <si>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</si>
  <si>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</si>
  <si>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</si>
  <si>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</si>
  <si>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</si>
  <si>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</si>
  <si>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</si>
  <si>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</si>
  <si>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</si>
  <si>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</si>
  <si>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</si>
  <si>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</si>
  <si>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</si>
  <si>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</si>
  <si>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</si>
  <si>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</si>
  <si>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</si>
  <si>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</si>
  <si>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</si>
  <si>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</si>
  <si>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</si>
  <si>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</si>
  <si>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</si>
  <si>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</si>
  <si>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</si>
  <si>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</si>
  <si>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</si>
  <si>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</si>
  <si>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</si>
  <si>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</si>
  <si>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</si>
  <si>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</si>
  <si>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</si>
  <si>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</si>
  <si>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</si>
  <si>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</si>
  <si>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</si>
  <si>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</si>
  <si>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</si>
  <si>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</si>
  <si>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</si>
  <si>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</si>
  <si>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</si>
  <si>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</si>
  <si>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</si>
  <si>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</si>
  <si>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</si>
  <si>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</si>
  <si>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</si>
  <si>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</si>
  <si>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</si>
  <si>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</si>
  <si>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</si>
  <si>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</si>
  <si>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</si>
  <si>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</si>
  <si>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</si>
  <si>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</si>
  <si>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</si>
  <si>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</si>
  <si>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</si>
  <si>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</si>
  <si>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</si>
  <si>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</si>
  <si>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</si>
  <si>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</si>
  <si>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</si>
  <si>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</si>
  <si>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</si>
  <si>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</si>
  <si>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</si>
  <si>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</si>
  <si>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</si>
  <si>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</si>
  <si>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</si>
  <si>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</si>
  <si>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</si>
  <si>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</si>
  <si>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</si>
  <si>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</si>
  <si>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</si>
  <si>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</si>
  <si>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</si>
  <si>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</si>
  <si>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</si>
  <si>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</si>
  <si>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</si>
  <si>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</si>
  <si>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</si>
  <si>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</si>
  <si>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</si>
  <si>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</si>
  <si>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</si>
  <si>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</si>
  <si>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</si>
  <si>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</si>
  <si>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</si>
  <si>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</si>
  <si>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</si>
  <si>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</si>
  <si>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</si>
  <si>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</si>
  <si>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</si>
  <si>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</si>
  <si>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</si>
  <si>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</si>
  <si>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</si>
  <si>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</si>
  <si>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</si>
  <si>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</si>
  <si>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</si>
  <si>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</si>
  <si>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</si>
  <si>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</si>
  <si>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</si>
  <si>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</si>
  <si>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</si>
  <si>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</si>
  <si>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</si>
  <si>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</si>
  <si>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</si>
  <si>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</si>
  <si>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</si>
  <si>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</si>
  <si>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</si>
  <si>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</si>
  <si>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</si>
  <si>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</si>
  <si>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</si>
  <si>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</si>
  <si>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</si>
  <si>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</si>
  <si>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</si>
  <si>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</si>
  <si>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</si>
  <si>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</si>
  <si>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</si>
  <si>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</si>
  <si>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</si>
  <si>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</si>
  <si>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</si>
  <si>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</si>
  <si>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</si>
  <si>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</si>
  <si>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</si>
  <si>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</si>
  <si>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</si>
  <si>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</si>
  <si>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</si>
  <si>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</si>
  <si>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</si>
  <si>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</si>
  <si>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</si>
  <si>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</si>
  <si>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</si>
  <si>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</si>
  <si>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</si>
  <si>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</si>
  <si>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</si>
  <si>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</si>
  <si>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</si>
  <si>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</si>
  <si>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</si>
  <si>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</si>
  <si>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</si>
  <si>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</si>
  <si>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</si>
  <si>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</si>
  <si>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</si>
  <si>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</si>
  <si>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</si>
  <si>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</si>
  <si>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</si>
  <si>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</si>
  <si>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</si>
  <si>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</si>
  <si>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</si>
  <si>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</si>
  <si>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</si>
  <si>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</si>
  <si>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</si>
  <si>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</si>
  <si>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</si>
  <si>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</si>
  <si>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</si>
  <si>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</si>
  <si>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</si>
  <si>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</si>
  <si>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</si>
  <si>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</si>
  <si>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</si>
  <si>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</si>
  <si>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</si>
  <si>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</si>
  <si>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</si>
  <si>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</si>
  <si>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</si>
  <si>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</si>
  <si>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</si>
  <si>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</si>
  <si>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</si>
  <si>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</si>
  <si>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</si>
  <si>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</si>
  <si>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</si>
  <si>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</si>
  <si>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</si>
  <si>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</si>
  <si>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</si>
  <si>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</si>
  <si>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</si>
  <si>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</si>
  <si>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</si>
  <si>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</si>
  <si>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</si>
  <si>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</si>
  <si>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</si>
  <si>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</si>
  <si>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</si>
  <si>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</si>
  <si>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</si>
  <si>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</si>
  <si>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</si>
  <si>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</si>
  <si>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</si>
  <si>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</si>
  <si>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</si>
  <si>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</si>
  <si>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</si>
  <si>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</si>
  <si>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</si>
  <si>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</si>
  <si>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</si>
  <si>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</si>
  <si>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</si>
  <si>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</si>
  <si>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</si>
  <si>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</si>
  <si>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</si>
  <si>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</si>
  <si>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</si>
  <si>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</si>
  <si>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</si>
  <si>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</si>
  <si>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</si>
  <si>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</si>
  <si>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</si>
  <si>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</si>
  <si>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</si>
  <si>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</si>
  <si>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</si>
  <si>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</si>
  <si>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</si>
  <si>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</si>
  <si>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</si>
  <si>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</si>
  <si>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</si>
  <si>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</si>
  <si>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</si>
  <si>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</si>
  <si>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</si>
  <si>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</si>
  <si>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</si>
  <si>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</si>
  <si>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</si>
  <si>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</si>
  <si>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</si>
  <si>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</si>
  <si>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</si>
  <si>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</si>
  <si>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</si>
  <si>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</si>
  <si>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</si>
  <si>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</si>
  <si>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</si>
  <si>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</si>
  <si>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</si>
  <si>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</si>
  <si>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</si>
  <si>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</si>
  <si>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</si>
  <si>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</si>
  <si>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</si>
  <si>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</si>
  <si>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</si>
  <si>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</si>
  <si>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</si>
  <si>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</si>
  <si>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</si>
  <si>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</si>
  <si>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</si>
  <si>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</si>
  <si>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</si>
  <si>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</si>
  <si>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</si>
  <si>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</si>
  <si>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</si>
  <si>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</si>
  <si>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</si>
  <si>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</si>
  <si>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</si>
  <si>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</si>
  <si>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</si>
  <si>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</si>
  <si>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</si>
  <si>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</si>
  <si>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</si>
  <si>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</si>
  <si>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</si>
  <si>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</si>
  <si>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</si>
  <si>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</si>
  <si>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</si>
  <si>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</si>
  <si>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</si>
  <si>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</si>
  <si>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</si>
  <si>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</si>
  <si>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</si>
  <si>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</si>
  <si>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</si>
  <si>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</si>
  <si>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</si>
  <si>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</si>
  <si>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</si>
  <si>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</si>
  <si>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</si>
  <si>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</si>
  <si>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</si>
  <si>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</si>
  <si>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</si>
  <si>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</si>
  <si>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</si>
  <si>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</si>
  <si>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</si>
  <si>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</si>
  <si>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</si>
  <si>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</si>
  <si>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</si>
  <si>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</si>
  <si>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</si>
  <si>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</si>
  <si>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</si>
  <si>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</si>
  <si>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</si>
  <si>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</si>
  <si>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</si>
  <si>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</si>
  <si>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</si>
  <si>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</si>
  <si>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</si>
  <si>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</si>
  <si>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</si>
  <si>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</si>
  <si>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</si>
  <si>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</si>
  <si>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</si>
  <si>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</si>
  <si>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</si>
  <si>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</si>
  <si>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</si>
  <si>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</si>
  <si>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</si>
  <si>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</si>
  <si>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</si>
  <si>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</si>
  <si>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</si>
  <si>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</si>
  <si>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</si>
  <si>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</si>
  <si>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</si>
  <si>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</si>
  <si>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</si>
  <si>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</si>
  <si>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</si>
  <si>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</si>
  <si>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</si>
  <si>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</si>
  <si>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</si>
  <si>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</si>
  <si>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</si>
  <si>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</si>
  <si>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</si>
  <si>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</si>
  <si>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</si>
  <si>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</si>
  <si>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</si>
  <si>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</si>
  <si>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</si>
  <si>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</si>
  <si>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</si>
  <si>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</si>
  <si>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</si>
  <si>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</si>
  <si>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</si>
  <si>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</si>
  <si>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</si>
  <si>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</si>
  <si>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</si>
  <si>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</si>
  <si>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</si>
  <si>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</si>
  <si>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</si>
  <si>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</si>
  <si>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</si>
  <si>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</si>
  <si>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</si>
  <si>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</si>
  <si>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</si>
  <si>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</si>
  <si>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</si>
  <si>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</si>
  <si>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</si>
  <si>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</si>
  <si>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</si>
  <si>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</si>
  <si>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</si>
  <si>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</si>
  <si>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</si>
  <si>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</si>
  <si>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</si>
  <si>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</si>
  <si>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</si>
  <si>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</si>
  <si>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</si>
  <si>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</si>
  <si>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</si>
  <si>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</si>
  <si>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</si>
  <si>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</si>
  <si>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</si>
  <si>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</si>
  <si>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</si>
  <si>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</si>
  <si>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</si>
  <si>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</si>
  <si>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</si>
  <si>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</si>
  <si>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</si>
  <si>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</si>
  <si>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</si>
  <si>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</si>
  <si>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</si>
  <si>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</si>
  <si>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</si>
  <si>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</si>
  <si>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</si>
  <si>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</si>
  <si>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</si>
  <si>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</si>
  <si>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</si>
  <si>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</si>
  <si>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</si>
  <si>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</si>
  <si>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</si>
  <si>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</si>
  <si>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</si>
  <si>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</si>
  <si>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</si>
  <si>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</si>
  <si>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</si>
  <si>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</si>
  <si>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</si>
  <si>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</si>
  <si>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</si>
  <si>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</si>
  <si>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</si>
  <si>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</si>
  <si>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</si>
  <si>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</si>
  <si>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</si>
  <si>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</si>
  <si>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</si>
  <si>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</si>
  <si>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</si>
  <si>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</si>
  <si>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</si>
  <si>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</si>
  <si>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</si>
  <si>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</si>
  <si>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</si>
  <si>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</si>
  <si>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</si>
  <si>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</si>
  <si>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</si>
  <si>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</si>
  <si>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</si>
  <si>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</si>
  <si>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</si>
  <si>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</si>
  <si>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</si>
  <si>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</si>
  <si>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</si>
  <si>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</si>
  <si>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</si>
  <si>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</si>
  <si>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</si>
  <si>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</si>
  <si>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</si>
  <si>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</si>
  <si>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</si>
  <si>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</si>
  <si>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</si>
  <si>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</si>
  <si>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</si>
  <si>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</si>
  <si>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</si>
  <si>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</si>
  <si>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</si>
  <si>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</si>
  <si>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</si>
  <si>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</si>
  <si>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</si>
  <si>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</si>
  <si>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</si>
  <si>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</si>
  <si>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</si>
  <si>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</si>
  <si>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</si>
  <si>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</si>
  <si>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</si>
  <si>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</si>
  <si>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</si>
  <si>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</si>
  <si>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</si>
  <si>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</si>
  <si>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</si>
  <si>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</si>
  <si>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</si>
  <si>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</si>
  <si>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</si>
  <si>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</si>
  <si>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</si>
  <si>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</si>
  <si>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</si>
  <si>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</si>
  <si>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</si>
  <si>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</si>
  <si>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</si>
  <si>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</si>
  <si>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</si>
  <si>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</si>
  <si>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</si>
  <si>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</si>
  <si>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</si>
  <si>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</si>
  <si>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</si>
  <si>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</si>
  <si>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</si>
  <si>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</si>
  <si>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</si>
  <si>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</si>
  <si>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</si>
  <si>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</si>
  <si>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</si>
  <si>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</si>
  <si>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</si>
  <si>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</si>
  <si>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</si>
  <si>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</si>
  <si>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</si>
  <si>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</si>
  <si>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</si>
  <si>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</si>
  <si>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</si>
  <si>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</si>
  <si>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</si>
  <si>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</si>
  <si>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</si>
  <si>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</si>
  <si>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</si>
  <si>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</si>
  <si>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</si>
  <si>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</si>
  <si>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</si>
  <si>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</si>
  <si>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</si>
  <si>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</si>
  <si>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</si>
  <si>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</si>
  <si>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</si>
  <si>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</si>
  <si>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</si>
  <si>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</si>
  <si>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</si>
  <si>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</si>
  <si>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</si>
  <si>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</si>
  <si>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</si>
  <si>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</si>
  <si>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</si>
  <si>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</si>
  <si>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</si>
  <si>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</si>
  <si>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</si>
  <si>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</si>
  <si>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</si>
  <si>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</si>
  <si>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</si>
  <si>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</si>
  <si>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</si>
  <si>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</si>
  <si>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</si>
  <si>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</si>
  <si>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</si>
  <si>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</si>
  <si>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</si>
  <si>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</si>
  <si>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</si>
  <si>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</si>
  <si>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</si>
  <si>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</si>
  <si>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</si>
  <si>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</si>
  <si>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</si>
  <si>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</si>
  <si>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</si>
  <si>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</si>
  <si>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</si>
  <si>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</si>
  <si>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</si>
  <si>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</si>
  <si>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</si>
  <si>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</si>
  <si>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</si>
  <si>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</si>
  <si>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</si>
  <si>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</si>
  <si>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</si>
  <si>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</si>
  <si>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</si>
  <si>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</si>
  <si>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</si>
  <si>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</si>
  <si>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</si>
  <si>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</si>
  <si>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</si>
  <si>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</si>
  <si>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</si>
  <si>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</si>
  <si>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</si>
  <si>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</si>
  <si>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</si>
  <si>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</si>
  <si>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</si>
  <si>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</si>
  <si>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</si>
  <si>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</si>
  <si>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</si>
  <si>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</si>
  <si>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</si>
  <si>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</si>
  <si>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</si>
  <si>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</si>
  <si>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</si>
  <si>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</si>
  <si>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</si>
  <si>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</si>
  <si>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</si>
  <si>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</si>
  <si>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</si>
  <si>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</si>
  <si>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</si>
  <si>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</si>
  <si>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</si>
  <si>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</si>
  <si>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</si>
  <si>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</si>
  <si>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</si>
  <si>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</si>
  <si>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</si>
  <si>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</si>
  <si>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</si>
  <si>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</si>
  <si>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</si>
  <si>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</si>
  <si>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</si>
  <si>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</si>
  <si>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</si>
  <si>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</si>
  <si>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</si>
  <si>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</si>
  <si>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</si>
  <si>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</si>
  <si>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</si>
  <si>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</si>
  <si>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</si>
  <si>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</si>
  <si>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</si>
  <si>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</si>
  <si>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</si>
  <si>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</si>
  <si>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</si>
  <si>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</si>
  <si>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</si>
  <si>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</si>
  <si>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</si>
  <si>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</si>
  <si>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</si>
  <si>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</si>
  <si>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</si>
  <si>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</si>
  <si>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</si>
  <si>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</si>
  <si>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</si>
  <si>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</si>
  <si>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</si>
  <si>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</si>
  <si>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</si>
  <si>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</si>
  <si>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</si>
  <si>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</si>
  <si>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</si>
  <si>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</si>
  <si>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</si>
  <si>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</si>
  <si>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</si>
  <si>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</si>
  <si>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</si>
  <si>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</si>
  <si>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</si>
  <si>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</si>
  <si>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</si>
  <si>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</si>
  <si>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</si>
  <si>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</si>
  <si>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</si>
  <si>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</si>
  <si>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</si>
  <si>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</si>
  <si>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</si>
  <si>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</si>
  <si>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</si>
  <si>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</si>
  <si>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</si>
  <si>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</si>
  <si>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</si>
  <si>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</si>
  <si>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</si>
  <si>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</si>
  <si>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</si>
  <si>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</si>
  <si>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</si>
  <si>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</si>
  <si>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</si>
  <si>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</si>
  <si>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</si>
  <si>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</si>
  <si>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</si>
  <si>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</si>
  <si>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</si>
  <si>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</si>
  <si>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</si>
  <si>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</si>
  <si>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</si>
  <si>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</si>
  <si>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</si>
  <si>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</si>
  <si>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</si>
  <si>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</si>
  <si>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</si>
  <si>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</si>
  <si>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</si>
  <si>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</si>
  <si>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</si>
  <si>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</si>
  <si>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</si>
  <si>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</si>
  <si>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</si>
  <si>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</si>
  <si>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</si>
  <si>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</si>
  <si>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</si>
  <si>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</si>
  <si>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</si>
  <si>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</si>
  <si>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</si>
  <si>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</si>
  <si>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</si>
  <si>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</si>
  <si>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</si>
  <si>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</si>
  <si>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</si>
  <si>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</si>
  <si>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</si>
  <si>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</si>
  <si>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</si>
  <si>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</si>
  <si>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</si>
  <si>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</si>
  <si>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</si>
  <si>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</si>
  <si>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</si>
  <si>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</si>
  <si>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</si>
  <si>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</si>
  <si>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</si>
  <si>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</si>
  <si>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</si>
  <si>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</si>
  <si>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</si>
  <si>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</si>
  <si>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</si>
  <si>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</si>
  <si>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</si>
  <si>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</si>
  <si>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</si>
  <si>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</si>
  <si>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</si>
  <si>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</si>
  <si>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</si>
  <si>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</si>
  <si>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</si>
  <si>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</si>
  <si>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</si>
  <si>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</si>
  <si>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</si>
  <si>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</si>
  <si>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</si>
  <si>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</si>
  <si>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</si>
  <si>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</si>
  <si>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</si>
  <si>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</si>
  <si>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</si>
  <si>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</si>
  <si>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</si>
  <si>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</si>
  <si>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</si>
  <si>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</si>
  <si>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</si>
  <si>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</si>
  <si>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</si>
  <si>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</si>
  <si>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</si>
  <si>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</si>
  <si>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</si>
  <si>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</si>
  <si>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</si>
  <si>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</si>
  <si>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</si>
  <si>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</si>
  <si>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</si>
  <si>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</si>
  <si>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</si>
  <si>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</si>
  <si>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</si>
  <si>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</si>
  <si>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</si>
  <si>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</si>
  <si>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</si>
  <si>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</si>
  <si>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</si>
  <si>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</si>
  <si>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</si>
  <si>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</si>
  <si>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</si>
  <si>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</si>
  <si>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</si>
  <si>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</si>
  <si>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</si>
  <si>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</si>
  <si>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</si>
  <si>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</si>
  <si>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</si>
  <si>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</si>
  <si>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</si>
  <si>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</si>
  <si>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</si>
  <si>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</si>
  <si>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</si>
  <si>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</si>
  <si>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</si>
  <si>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</si>
  <si>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</si>
  <si>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</si>
  <si>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</si>
  <si>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</si>
  <si>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</si>
  <si>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</si>
  <si>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</si>
  <si>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</si>
  <si>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</si>
  <si>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</si>
  <si>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</si>
  <si>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</si>
  <si>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</si>
  <si>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</si>
  <si>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</si>
  <si>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</si>
  <si>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</si>
  <si>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</si>
  <si>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</si>
  <si>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</si>
  <si>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</si>
  <si>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</si>
  <si>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</si>
  <si>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</si>
  <si>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</si>
  <si>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</si>
  <si>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</si>
  <si>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</si>
  <si>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</si>
  <si>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</si>
  <si>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</si>
  <si>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</si>
  <si>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</si>
  <si>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</si>
  <si>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</si>
  <si>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</si>
  <si>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</si>
  <si>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</si>
  <si>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</si>
  <si>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</si>
  <si>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</si>
  <si>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</si>
  <si>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</si>
  <si>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</si>
  <si>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</si>
  <si>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</si>
  <si>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</si>
  <si>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</si>
  <si>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</si>
  <si>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</si>
  <si>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</si>
  <si>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</si>
  <si>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</si>
  <si>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</si>
  <si>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</si>
  <si>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</si>
  <si>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</si>
  <si>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</si>
  <si>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</si>
  <si>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</si>
  <si>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</si>
  <si>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</si>
  <si>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</si>
  <si>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</si>
  <si>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</si>
  <si>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</si>
  <si>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</si>
  <si>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</si>
  <si>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</si>
  <si>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</si>
  <si>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</si>
  <si>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</si>
  <si>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</si>
  <si>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</si>
  <si>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</si>
  <si>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</si>
  <si>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</si>
  <si>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</si>
  <si>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</si>
  <si>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</si>
  <si>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</si>
  <si>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</si>
  <si>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</si>
  <si>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</si>
  <si>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</si>
  <si>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</si>
  <si>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</si>
  <si>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</si>
  <si>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</si>
  <si>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</si>
  <si>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</si>
  <si>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</si>
  <si>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</si>
  <si>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</si>
  <si>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</si>
  <si>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</si>
  <si>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</si>
  <si>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</si>
  <si>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</si>
  <si>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</si>
  <si>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</si>
  <si>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</si>
  <si>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</si>
  <si>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</si>
  <si>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</si>
  <si>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</si>
  <si>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</si>
  <si>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</si>
  <si>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</si>
  <si>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</si>
  <si>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</si>
  <si>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</si>
  <si>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</si>
  <si>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</si>
  <si>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</si>
  <si>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</si>
  <si>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</si>
  <si>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</si>
  <si>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</si>
  <si>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</si>
  <si>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</si>
  <si>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</si>
  <si>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</si>
  <si>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</si>
  <si>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</si>
  <si>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</si>
  <si>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</si>
  <si>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</si>
  <si>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</si>
  <si>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</si>
  <si>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</si>
  <si>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</si>
  <si>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</si>
  <si>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</si>
  <si>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</si>
  <si>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</si>
  <si>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</si>
  <si>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</si>
  <si>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</si>
  <si>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</si>
  <si>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</si>
  <si>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</si>
  <si>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</si>
  <si>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</si>
  <si>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</si>
  <si>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</si>
  <si>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</si>
  <si>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</si>
  <si>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</si>
  <si>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</si>
  <si>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</si>
  <si>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</si>
  <si>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</si>
  <si>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</si>
  <si>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</si>
  <si>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</si>
  <si>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</si>
  <si>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</si>
  <si>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</si>
  <si>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</si>
  <si>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</si>
  <si>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</si>
  <si>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</si>
  <si>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</si>
  <si>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</si>
  <si>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</si>
  <si>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</si>
  <si>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</si>
  <si>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</si>
  <si>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</si>
  <si>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</si>
  <si>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</si>
  <si>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</si>
  <si>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</si>
  <si>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</si>
  <si>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</si>
  <si>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</si>
  <si>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</si>
  <si>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</si>
  <si>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</si>
  <si>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</si>
  <si>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</si>
  <si>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</si>
  <si>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</si>
  <si>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</si>
  <si>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</si>
  <si>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</si>
  <si>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</si>
  <si>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</si>
  <si>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</si>
  <si>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</si>
  <si>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</si>
  <si>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</si>
  <si>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</si>
  <si>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</si>
  <si>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</si>
  <si>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</si>
  <si>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</si>
  <si>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</si>
  <si>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</si>
  <si>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</si>
  <si>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</si>
  <si>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</si>
  <si>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</si>
  <si>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</si>
  <si>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</si>
  <si>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</si>
  <si>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</si>
  <si>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</si>
  <si>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</si>
  <si>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</si>
  <si>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</si>
  <si>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</si>
  <si>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</si>
  <si>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</si>
  <si>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</si>
  <si>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</si>
  <si>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</si>
  <si>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</si>
  <si>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</si>
  <si>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</si>
  <si>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</si>
  <si>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</si>
  <si>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</si>
  <si>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</si>
  <si>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</si>
  <si>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</si>
  <si>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</si>
  <si>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</si>
  <si>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</si>
  <si>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</si>
  <si>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</si>
  <si>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</si>
  <si>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</si>
  <si>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</si>
  <si>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</si>
  <si>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</si>
  <si>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</si>
  <si>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</si>
  <si>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</si>
  <si>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</si>
  <si>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</si>
  <si>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</si>
  <si>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</si>
  <si>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</si>
  <si>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</si>
  <si>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</si>
  <si>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</si>
  <si>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</si>
  <si>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</si>
  <si>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</si>
  <si>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</si>
  <si>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</si>
  <si>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</si>
  <si>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</si>
  <si>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</si>
  <si>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</si>
  <si>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</si>
  <si>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</si>
  <si>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</si>
  <si>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</si>
  <si>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</si>
  <si>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</si>
  <si>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</si>
  <si>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</si>
  <si>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</si>
  <si>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</si>
  <si>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</si>
  <si>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</si>
  <si>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</si>
  <si>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</si>
  <si>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</si>
  <si>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</si>
  <si>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</si>
  <si>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</si>
  <si>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</si>
  <si>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</si>
  <si>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</si>
  <si>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</si>
  <si>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</si>
  <si>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</si>
  <si>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</si>
  <si>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</si>
  <si>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</si>
  <si>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</si>
  <si>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</si>
  <si>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</si>
  <si>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</si>
  <si>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</si>
  <si>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</si>
  <si>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</si>
  <si>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</si>
  <si>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</si>
  <si>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</si>
  <si>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</si>
  <si>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</si>
  <si>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</si>
  <si>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</si>
  <si>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</si>
  <si>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</si>
  <si>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</si>
  <si>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</si>
  <si>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</si>
  <si>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</si>
  <si>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</si>
  <si>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</si>
  <si>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</si>
  <si>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</si>
  <si>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</si>
  <si>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</si>
  <si>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</si>
  <si>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</si>
  <si>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</si>
  <si>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</si>
  <si>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</si>
  <si>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</si>
  <si>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</si>
  <si>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</si>
  <si>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</si>
  <si>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</si>
  <si>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</si>
  <si>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</si>
  <si>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</si>
  <si>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</si>
  <si>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</si>
  <si>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</si>
  <si>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</si>
  <si>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</si>
  <si>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</si>
  <si>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</si>
  <si>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</si>
  <si>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</si>
  <si>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</si>
  <si>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</si>
  <si>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</si>
  <si>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</si>
  <si>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</si>
  <si>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</si>
  <si>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</si>
  <si>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</si>
  <si>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</si>
  <si>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</si>
  <si>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</si>
  <si>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</si>
  <si>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</si>
  <si>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</si>
  <si>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</si>
  <si>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</si>
  <si>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</si>
  <si>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</si>
  <si>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</si>
  <si>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</si>
  <si>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</si>
  <si>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</si>
  <si>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</si>
  <si>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</si>
  <si>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</si>
  <si>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</si>
  <si>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</si>
  <si>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</si>
  <si>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</si>
  <si>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</si>
  <si>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</si>
  <si>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</si>
  <si>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</si>
  <si>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</si>
  <si>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</si>
  <si>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</si>
  <si>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</si>
  <si>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</si>
  <si>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</si>
  <si>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</si>
  <si>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</si>
  <si>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</si>
  <si>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</si>
  <si>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</si>
  <si>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</si>
  <si>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</si>
  <si>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</si>
  <si>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</si>
  <si>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</si>
  <si>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</si>
  <si>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</si>
  <si>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</si>
  <si>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</si>
  <si>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</si>
  <si>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</si>
  <si>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</si>
  <si>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</si>
  <si>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</si>
  <si>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</si>
  <si>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</si>
  <si>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</si>
  <si>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</si>
  <si>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</si>
  <si>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</si>
  <si>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</si>
  <si>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</si>
  <si>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</si>
  <si>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</si>
  <si>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</si>
  <si>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</si>
  <si>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</si>
  <si>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</si>
  <si>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</si>
  <si>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</si>
  <si>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</si>
  <si>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</si>
  <si>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</si>
  <si>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</si>
  <si>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</si>
  <si>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</si>
  <si>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</si>
  <si>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</si>
  <si>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</si>
  <si>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</si>
  <si>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</si>
  <si>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</si>
  <si>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</si>
  <si>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</si>
  <si>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</si>
  <si>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</si>
  <si>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</si>
  <si>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</si>
  <si>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</si>
  <si>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</si>
  <si>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</si>
  <si>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</si>
  <si>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</si>
  <si>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</si>
  <si>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</si>
  <si>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</si>
  <si>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</si>
  <si>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</si>
  <si>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</si>
  <si>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</si>
  <si>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</si>
  <si>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</si>
  <si>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</si>
  <si>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</si>
  <si>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</si>
  <si>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</si>
  <si>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</si>
  <si>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</si>
  <si>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</si>
  <si>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</si>
  <si>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</si>
  <si>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</si>
  <si>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</si>
  <si>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</si>
  <si>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</si>
  <si>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</si>
  <si>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</si>
  <si>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</si>
  <si>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</si>
  <si>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</si>
  <si>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</si>
  <si>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</si>
  <si>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</si>
  <si>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</si>
  <si>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</si>
  <si>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</si>
  <si>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</si>
  <si>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</si>
  <si>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</si>
  <si>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</si>
  <si>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</si>
  <si>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</si>
  <si>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</si>
  <si>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</si>
  <si>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</si>
  <si>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</si>
  <si>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</si>
  <si>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</si>
  <si>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</si>
  <si>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</si>
  <si>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</si>
  <si>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</si>
  <si>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</si>
  <si>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</si>
  <si>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</si>
  <si>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</si>
  <si>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</si>
  <si>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</si>
  <si>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</si>
  <si>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</si>
  <si>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</si>
  <si>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</si>
  <si>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</si>
  <si>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</si>
  <si>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</si>
  <si>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</si>
  <si>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</si>
  <si>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</si>
  <si>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</si>
  <si>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</si>
  <si>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</si>
  <si>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</si>
  <si>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</si>
  <si>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</si>
  <si>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</si>
  <si>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</si>
  <si>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</si>
  <si>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</si>
  <si>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</si>
  <si>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</si>
  <si>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</si>
  <si>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</si>
  <si>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</si>
  <si>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</si>
  <si>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</si>
  <si>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</si>
  <si>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</si>
  <si>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</si>
  <si>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</si>
  <si>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</si>
  <si>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</si>
  <si>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</si>
  <si>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</si>
  <si>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</si>
  <si>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</si>
  <si>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</si>
  <si>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</si>
  <si>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</si>
  <si>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</si>
  <si>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</si>
  <si>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</si>
  <si>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</si>
  <si>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</si>
  <si>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</si>
  <si>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</si>
  <si>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</si>
  <si>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</si>
  <si>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</si>
  <si>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</si>
  <si>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</si>
  <si>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</si>
  <si>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</si>
  <si>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</si>
  <si>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</si>
  <si>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</si>
  <si>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</si>
  <si>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</si>
  <si>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</si>
  <si>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</si>
  <si>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</si>
  <si>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</si>
  <si>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</si>
  <si>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</si>
  <si>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</si>
  <si>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</si>
  <si>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</si>
  <si>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</si>
  <si>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</si>
  <si>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</si>
  <si>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</si>
  <si>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</si>
  <si>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</si>
  <si>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</si>
  <si>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</si>
  <si>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</si>
  <si>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</si>
  <si>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</si>
  <si>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</si>
  <si>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</si>
  <si>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</si>
  <si>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</si>
  <si>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</si>
  <si>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</si>
  <si>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</si>
  <si>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</si>
  <si>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</si>
  <si>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</si>
  <si>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</si>
  <si>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</si>
  <si>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</si>
  <si>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</si>
  <si>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</si>
  <si>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</si>
  <si>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</si>
  <si>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</si>
  <si>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</si>
  <si>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</si>
  <si>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</si>
  <si>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</si>
  <si>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</si>
  <si>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</si>
  <si>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</si>
  <si>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</si>
  <si>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</si>
  <si>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</si>
  <si>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</si>
  <si>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</si>
  <si>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</si>
  <si>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</si>
  <si>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</si>
  <si>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</si>
  <si>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</si>
  <si>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</si>
  <si>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</si>
  <si>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</si>
  <si>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</si>
  <si>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</si>
  <si>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</si>
  <si>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</si>
  <si>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</si>
  <si>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</si>
  <si>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</si>
  <si>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</si>
  <si>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</si>
  <si>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</si>
  <si>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</si>
  <si>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</si>
  <si>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</si>
  <si>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</si>
  <si>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</si>
  <si>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</si>
  <si>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</si>
  <si>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</si>
  <si>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</si>
  <si>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</si>
  <si>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</si>
  <si>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</si>
  <si>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</si>
  <si>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</si>
  <si>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</si>
  <si>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</si>
  <si>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</si>
  <si>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</si>
  <si>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</si>
  <si>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</si>
  <si>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</si>
  <si>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</si>
  <si>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</si>
  <si>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</si>
  <si>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</si>
  <si>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</si>
  <si>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</si>
  <si>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</si>
  <si>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</si>
  <si>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</si>
  <si>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</si>
  <si>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</si>
  <si>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</si>
  <si>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</si>
  <si>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</si>
  <si>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</si>
  <si>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</si>
  <si>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</si>
  <si>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</si>
  <si>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</si>
  <si>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</si>
  <si>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</si>
  <si>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</si>
  <si>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</si>
  <si>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</si>
  <si>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</si>
  <si>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</si>
  <si>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</si>
  <si>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</si>
  <si>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</si>
  <si>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</si>
  <si>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</si>
  <si>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</si>
  <si>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</si>
  <si>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</si>
  <si>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</si>
  <si>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</si>
  <si>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</si>
  <si>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</si>
  <si>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</si>
  <si>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</si>
  <si>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</si>
  <si>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</si>
  <si>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</si>
  <si>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</si>
  <si>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</si>
  <si>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</si>
  <si>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</si>
  <si>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</si>
  <si>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</si>
  <si>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</si>
  <si>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</si>
  <si>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</si>
  <si>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</si>
  <si>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</si>
  <si>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</si>
  <si>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</si>
  <si>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</si>
  <si>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</si>
  <si>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</si>
  <si>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</si>
  <si>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</si>
  <si>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</si>
  <si>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</si>
  <si>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</si>
  <si>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</si>
  <si>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</si>
  <si>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</si>
  <si>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</si>
  <si>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</si>
  <si>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</si>
  <si>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</si>
  <si>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</si>
  <si>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</si>
  <si>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</si>
  <si>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</si>
  <si>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</si>
  <si>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</si>
  <si>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</si>
  <si>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</si>
  <si>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</si>
  <si>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</si>
  <si>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</si>
  <si>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</si>
  <si>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</si>
  <si>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</si>
  <si>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</si>
  <si>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</si>
  <si>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</si>
  <si>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</si>
  <si>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</si>
  <si>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</si>
  <si>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</si>
  <si>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</si>
  <si>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</si>
  <si>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</si>
  <si>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</si>
  <si>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</si>
  <si>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</si>
  <si>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</si>
  <si>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</si>
  <si>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</si>
  <si>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</si>
  <si>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</si>
  <si>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</si>
  <si>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</si>
  <si>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</si>
  <si>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</si>
  <si>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</si>
  <si>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</si>
  <si>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</si>
  <si>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</si>
  <si>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</si>
  <si>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</si>
  <si>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</si>
  <si>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</si>
  <si>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</si>
  <si>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</si>
  <si>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</si>
  <si>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</si>
  <si>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</si>
  <si>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</si>
  <si>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</si>
  <si>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</si>
  <si>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</si>
  <si>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</si>
  <si>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</si>
  <si>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</si>
  <si>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</si>
  <si>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</si>
  <si>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</si>
  <si>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</si>
  <si>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</si>
  <si>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</si>
  <si>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</si>
  <si>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</si>
  <si>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</si>
  <si>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</si>
  <si>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</si>
  <si>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</si>
  <si>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</si>
  <si>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</si>
  <si>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</si>
  <si>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</si>
  <si>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</si>
  <si>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</si>
  <si>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</si>
  <si>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</si>
  <si>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</si>
  <si>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</si>
  <si>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</si>
  <si>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</si>
  <si>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</si>
  <si>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</si>
  <si>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</si>
  <si>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</si>
  <si>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</si>
  <si>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</si>
  <si>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</si>
  <si>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</si>
  <si>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</si>
  <si>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</si>
  <si>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</si>
  <si>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</si>
  <si>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</si>
  <si>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</si>
  <si>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</si>
  <si>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</si>
  <si>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</si>
  <si>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</si>
  <si>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</si>
  <si>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</si>
  <si>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</si>
  <si>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</si>
  <si>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</si>
  <si>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</si>
  <si>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</si>
  <si>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</si>
  <si>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</si>
  <si>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</si>
  <si>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</si>
  <si>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</si>
  <si>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</si>
  <si>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</si>
  <si>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</si>
  <si>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</si>
  <si>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</si>
  <si>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</si>
  <si>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</si>
  <si>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</si>
  <si>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</si>
  <si>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</si>
  <si>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</si>
  <si>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</si>
  <si>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</si>
  <si>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</si>
  <si>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</si>
  <si>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</si>
  <si>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</si>
  <si>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</si>
  <si>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</si>
  <si>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</si>
  <si>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</si>
  <si>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</si>
  <si>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</si>
  <si>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</si>
  <si>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</si>
  <si>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</si>
  <si>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</si>
  <si>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</si>
  <si>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</si>
  <si>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</si>
  <si>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</si>
  <si>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</si>
  <si>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</si>
  <si>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</si>
  <si>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</si>
  <si>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</si>
  <si>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</si>
  <si>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</si>
  <si>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</si>
  <si>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</si>
  <si>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</si>
  <si>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</si>
  <si>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</si>
  <si>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</si>
  <si>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</si>
  <si>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</si>
  <si>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</si>
  <si>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</si>
  <si>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</si>
  <si>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</si>
  <si>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</si>
  <si>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</si>
  <si>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</si>
  <si>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</si>
  <si>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</si>
  <si>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</si>
  <si>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</si>
  <si>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</si>
  <si>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</si>
  <si>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</si>
  <si>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</si>
  <si>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</si>
  <si>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</si>
  <si>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</si>
  <si>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</si>
  <si>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</si>
  <si>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</si>
  <si>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</si>
  <si>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</si>
  <si>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</si>
  <si>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</si>
  <si>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</si>
  <si>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</si>
  <si>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</si>
  <si>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</si>
  <si>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</si>
  <si>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</si>
  <si>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</si>
  <si>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</si>
  <si>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</si>
  <si>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</si>
  <si>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</si>
  <si>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</si>
  <si>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</si>
  <si>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</si>
  <si>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</si>
  <si>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</si>
  <si>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</si>
  <si>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</si>
  <si>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</si>
  <si>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</si>
  <si>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</si>
  <si>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</si>
  <si>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</si>
  <si>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</si>
  <si>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</si>
  <si>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</si>
  <si>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</si>
  <si>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</si>
  <si>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</si>
  <si>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</si>
  <si>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</si>
  <si>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</si>
  <si>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</si>
  <si>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</si>
  <si>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</si>
  <si>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</si>
  <si>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</si>
  <si>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</si>
  <si>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</si>
  <si>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</si>
  <si>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</si>
  <si>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</si>
  <si>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</si>
  <si>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</si>
  <si>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</si>
  <si>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</si>
  <si>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</si>
  <si>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</si>
  <si>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</si>
  <si>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</si>
  <si>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</si>
  <si>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</si>
  <si>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</si>
  <si>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</si>
  <si>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</si>
  <si>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</si>
  <si>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</si>
  <si>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</si>
  <si>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</si>
  <si>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</si>
  <si>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</si>
  <si>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</si>
  <si>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</si>
  <si>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</si>
  <si>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</si>
  <si>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</si>
  <si>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</si>
  <si>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</si>
  <si>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</si>
  <si>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</si>
  <si>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</si>
  <si>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</si>
  <si>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</si>
  <si>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</si>
  <si>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</si>
  <si>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</si>
  <si>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</si>
  <si>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</si>
  <si>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</si>
  <si>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</si>
  <si>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</si>
  <si>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</si>
  <si>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</si>
  <si>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</si>
  <si>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</si>
  <si>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</si>
  <si>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</si>
  <si>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</si>
  <si>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</si>
  <si>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</si>
  <si>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</si>
  <si>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</si>
  <si>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</si>
  <si>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</si>
  <si>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</si>
  <si>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</si>
  <si>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</si>
  <si>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</si>
  <si>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</si>
  <si>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</si>
  <si>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</si>
  <si>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</si>
  <si>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</si>
  <si>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</si>
  <si>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</si>
  <si>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</si>
  <si>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</si>
  <si>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</si>
  <si>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</si>
  <si>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</si>
  <si>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</si>
  <si>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</si>
  <si>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</si>
  <si>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</si>
  <si>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</si>
  <si>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</si>
  <si>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</si>
  <si>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</si>
  <si>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</si>
  <si>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</si>
  <si>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</si>
  <si>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</si>
  <si>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</si>
  <si>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</si>
  <si>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</si>
  <si>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</si>
  <si>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</si>
  <si>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</si>
  <si>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</si>
  <si>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</si>
  <si>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</si>
  <si>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</si>
  <si>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</si>
  <si>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</si>
  <si>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</si>
  <si>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</si>
  <si>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</si>
  <si>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</si>
  <si>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</si>
  <si>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</si>
  <si>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</si>
  <si>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</si>
  <si>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</si>
  <si>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</si>
  <si>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</si>
  <si>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</si>
  <si>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</si>
  <si>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</si>
  <si>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</si>
  <si>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</si>
  <si>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</si>
  <si>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</si>
  <si>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</si>
  <si>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</si>
  <si>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</si>
  <si>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</si>
  <si>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</si>
  <si>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</si>
  <si>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</si>
  <si>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</si>
  <si>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</si>
  <si>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</si>
  <si>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</si>
  <si>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</si>
  <si>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</si>
  <si>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</si>
  <si>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</si>
  <si>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</si>
  <si>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</si>
  <si>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</si>
  <si>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</si>
  <si>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</si>
  <si>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</si>
  <si>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</si>
  <si>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</si>
  <si>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</si>
  <si>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</si>
  <si>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</si>
  <si>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</si>
  <si>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</si>
  <si>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</si>
  <si>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</si>
  <si>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</si>
  <si>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</si>
  <si>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</si>
  <si>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</si>
  <si>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</si>
  <si>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</si>
  <si>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</si>
  <si>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</si>
  <si>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</si>
  <si>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</si>
  <si>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</si>
  <si>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</si>
  <si>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</si>
  <si>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</si>
  <si>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</si>
  <si>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</si>
  <si>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</si>
  <si>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</si>
  <si>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</si>
  <si>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</si>
  <si>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</si>
  <si>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</si>
  <si>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</si>
  <si>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</si>
  <si>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</si>
  <si>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</si>
  <si>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</si>
  <si>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</si>
  <si>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</si>
  <si>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</si>
  <si>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</si>
  <si>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</si>
  <si>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</si>
  <si>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</si>
  <si>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</si>
  <si>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</si>
  <si>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</si>
  <si>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</si>
  <si>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</si>
  <si>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</si>
  <si>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</si>
  <si>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</si>
  <si>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</si>
  <si>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</si>
  <si>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</si>
  <si>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</si>
  <si>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</si>
  <si>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</si>
  <si>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</si>
  <si>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</si>
  <si>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</si>
  <si>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</si>
  <si>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</si>
  <si>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</si>
  <si>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</si>
  <si>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</si>
  <si>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</si>
  <si>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</si>
  <si>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</si>
  <si>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</si>
  <si>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</si>
  <si>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</si>
  <si>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</si>
  <si>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</si>
  <si>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</si>
  <si>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</si>
  <si>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</si>
  <si>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</si>
  <si>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</si>
  <si>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</si>
  <si>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</si>
  <si>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</si>
  <si>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</si>
  <si>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</si>
  <si>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</si>
  <si>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</si>
  <si>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</si>
  <si>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</si>
  <si>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</si>
  <si>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</si>
  <si>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</si>
  <si>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</si>
  <si>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</si>
  <si>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</si>
  <si>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</si>
  <si>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</si>
  <si>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</si>
  <si>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</si>
  <si>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</si>
  <si>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</si>
  <si>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</si>
  <si>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</si>
  <si>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</si>
  <si>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</si>
  <si>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</si>
  <si>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</si>
  <si>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</si>
  <si>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</si>
  <si>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</si>
  <si>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</si>
  <si>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</si>
  <si>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</si>
  <si>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</si>
  <si>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</si>
  <si>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</si>
  <si>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</si>
  <si>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</si>
  <si>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</si>
  <si>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</si>
  <si>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</si>
  <si>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</si>
  <si>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</si>
  <si>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</si>
  <si>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</si>
  <si>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</si>
  <si>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</si>
  <si>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</si>
  <si>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</si>
  <si>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</si>
  <si>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</si>
  <si>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</si>
  <si>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</si>
  <si>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</si>
  <si>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</si>
  <si>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</si>
  <si>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</si>
  <si>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</si>
  <si>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</si>
  <si>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</si>
  <si>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</si>
  <si>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</si>
  <si>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</si>
  <si>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</si>
  <si>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</si>
  <si>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</si>
  <si>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</si>
  <si>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</si>
  <si>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</si>
  <si>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</si>
  <si>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</si>
  <si>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</si>
  <si>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</si>
  <si>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</si>
  <si>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</si>
  <si>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</si>
  <si>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</si>
  <si>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</si>
  <si>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</si>
  <si>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</si>
  <si>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</si>
  <si>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</si>
  <si>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</si>
  <si>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</si>
  <si>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</si>
  <si>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</si>
  <si>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</si>
  <si>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</si>
  <si>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</si>
  <si>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</si>
  <si>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</si>
  <si>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</si>
  <si>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</si>
  <si>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</si>
  <si>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</si>
  <si>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</si>
  <si>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</si>
  <si>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</si>
  <si>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</si>
  <si>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</si>
  <si>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</si>
  <si>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</si>
  <si>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</si>
  <si>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</si>
  <si>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</si>
  <si>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</si>
  <si>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</si>
  <si>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</si>
  <si>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</si>
  <si>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</si>
  <si>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</si>
  <si>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</si>
  <si>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</si>
  <si>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</si>
  <si>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</si>
  <si>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</si>
  <si>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</si>
  <si>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</si>
  <si>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</si>
  <si>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</si>
  <si>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</si>
  <si>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</si>
  <si>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</si>
  <si>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</si>
  <si>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</si>
  <si>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</si>
  <si>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</si>
  <si>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</si>
  <si>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</si>
  <si>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</si>
  <si>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</si>
  <si>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</si>
  <si>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</si>
  <si>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</si>
  <si>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</si>
  <si>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</si>
  <si>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</si>
  <si>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</si>
  <si>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</si>
  <si>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</si>
  <si>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</si>
  <si>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</si>
  <si>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</si>
  <si>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</si>
  <si>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</si>
  <si>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</si>
  <si>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</si>
  <si>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</si>
  <si>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</si>
  <si>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</si>
  <si>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</si>
  <si>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</si>
  <si>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</si>
  <si>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</si>
  <si>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</si>
  <si>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</si>
  <si>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</si>
  <si>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</si>
  <si>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</si>
  <si>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</si>
  <si>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</si>
  <si>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</si>
  <si>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</si>
  <si>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</si>
  <si>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</si>
  <si>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</si>
  <si>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</si>
  <si>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</si>
  <si>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</si>
  <si>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</si>
  <si>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</si>
  <si>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</si>
  <si>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</si>
  <si>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</si>
  <si>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</si>
  <si>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</si>
  <si>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</si>
  <si>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</si>
  <si>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</si>
  <si>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</si>
  <si>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</si>
  <si>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</si>
  <si>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</si>
  <si>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</si>
  <si>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</si>
  <si>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</si>
  <si>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</si>
  <si>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</si>
  <si>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</si>
  <si>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</si>
  <si>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</si>
  <si>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</si>
  <si>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</si>
  <si>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</si>
  <si>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</si>
  <si>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</si>
  <si>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</si>
  <si>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</si>
  <si>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</si>
  <si>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</si>
  <si>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</si>
  <si>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</si>
  <si>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</si>
  <si>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</si>
  <si>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</si>
  <si>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</si>
  <si>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</si>
  <si>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</si>
  <si>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</si>
  <si>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</si>
  <si>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</si>
  <si>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</si>
  <si>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</si>
  <si>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</si>
  <si>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</si>
  <si>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</si>
  <si>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</si>
  <si>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</si>
  <si>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</si>
  <si>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</si>
  <si>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</si>
  <si>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</si>
  <si>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</si>
  <si>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</si>
  <si>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</si>
  <si>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</si>
  <si>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</si>
  <si>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</si>
  <si>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</si>
  <si>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</si>
  <si>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</si>
  <si>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</si>
  <si>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</si>
  <si>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</si>
  <si>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</si>
  <si>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</si>
  <si>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</si>
  <si>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</si>
  <si>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</si>
  <si>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</si>
  <si>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</si>
  <si>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</si>
  <si>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</si>
  <si>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</si>
  <si>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</si>
  <si>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</si>
  <si>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</si>
  <si>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</si>
  <si>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</si>
  <si>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</si>
  <si>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</si>
  <si>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</si>
  <si>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</si>
  <si>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</si>
  <si>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</si>
  <si>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</si>
  <si>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</si>
  <si>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</si>
  <si>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</si>
  <si>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</si>
  <si>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</si>
  <si>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</si>
  <si>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</si>
  <si>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</si>
  <si>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</si>
  <si>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</si>
  <si>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</si>
  <si>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</si>
  <si>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</si>
  <si>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</si>
  <si>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</si>
  <si>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</si>
  <si>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</si>
  <si>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</si>
  <si>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</si>
  <si>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</si>
  <si>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</si>
  <si>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</si>
  <si>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</si>
  <si>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</si>
  <si>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</si>
  <si>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</si>
  <si>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</si>
  <si>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</si>
  <si>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</si>
  <si>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</si>
  <si>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</si>
  <si>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</si>
  <si>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</si>
  <si>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</si>
  <si>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</si>
  <si>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</si>
  <si>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</si>
  <si>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</si>
  <si>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</si>
  <si>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</si>
  <si>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</si>
  <si>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</si>
  <si>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</si>
  <si>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</si>
  <si>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</si>
  <si>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</si>
  <si>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</si>
  <si>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</si>
  <si>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</si>
  <si>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</si>
  <si>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</si>
  <si>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</si>
  <si>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</si>
  <si>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</si>
  <si>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</si>
  <si>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</si>
  <si>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</si>
  <si>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</si>
  <si>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</si>
  <si>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</si>
  <si>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</si>
  <si>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</si>
  <si>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</si>
  <si>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</si>
  <si>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</si>
  <si>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</si>
  <si>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</si>
  <si>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</si>
  <si>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</si>
  <si>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</si>
  <si>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</si>
  <si>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</si>
  <si>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</si>
  <si>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</si>
  <si>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</si>
  <si>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</si>
  <si>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</si>
  <si>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</si>
  <si>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</si>
  <si>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</si>
  <si>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</si>
  <si>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</si>
  <si>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</si>
  <si>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</si>
  <si>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</si>
  <si>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</si>
  <si>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</si>
  <si>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</si>
  <si>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</si>
  <si>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</si>
  <si>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</si>
  <si>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</si>
  <si>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</si>
  <si>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</si>
  <si>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</si>
  <si>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</si>
  <si>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</si>
  <si>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</si>
  <si>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</si>
  <si>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</si>
  <si>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</si>
  <si>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</si>
  <si>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</si>
  <si>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</si>
  <si>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</si>
  <si>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</si>
  <si>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</si>
  <si>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</si>
  <si>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</si>
  <si>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</si>
  <si>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</si>
  <si>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</si>
  <si>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</si>
  <si>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</si>
  <si>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</si>
  <si>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</si>
  <si>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</si>
  <si>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</si>
  <si>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</si>
  <si>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</si>
  <si>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</si>
  <si>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</si>
  <si>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</si>
  <si>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</si>
  <si>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</si>
  <si>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</si>
  <si>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</si>
  <si>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</si>
  <si>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</si>
  <si>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</si>
  <si>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</si>
  <si>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</si>
  <si>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</si>
  <si>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</si>
  <si>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</si>
  <si>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</si>
  <si>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</si>
  <si>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</si>
  <si>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</si>
  <si>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</si>
  <si>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</si>
  <si>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</si>
  <si>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</si>
  <si>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</si>
  <si>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</si>
  <si>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</si>
  <si>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</si>
  <si>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</si>
  <si>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</si>
  <si>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</si>
  <si>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</si>
  <si>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</si>
  <si>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</si>
  <si>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</si>
  <si>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</si>
  <si>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</si>
  <si>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</si>
  <si>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</si>
  <si>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</si>
  <si>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</si>
  <si>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</si>
  <si>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</si>
  <si>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</si>
  <si>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</si>
  <si>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</si>
  <si>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</si>
  <si>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</si>
  <si>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</si>
  <si>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</si>
  <si>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</si>
  <si>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</si>
  <si>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</si>
  <si>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</si>
  <si>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</si>
  <si>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</si>
  <si>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</si>
  <si>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</si>
  <si>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</si>
  <si>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</si>
  <si>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</si>
  <si>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</si>
  <si>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</si>
  <si>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</si>
  <si>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</si>
  <si>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</si>
  <si>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</si>
  <si>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</si>
  <si>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</si>
  <si>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</si>
  <si>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</si>
  <si>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</si>
  <si>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</si>
  <si>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</si>
  <si>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</si>
  <si>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</si>
  <si>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</si>
  <si>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</si>
  <si>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</si>
  <si>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</si>
  <si>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</si>
  <si>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</si>
  <si>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</si>
  <si>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</si>
  <si>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</si>
  <si>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</si>
  <si>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</si>
  <si>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</si>
  <si>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</si>
  <si>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</si>
  <si>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</si>
  <si>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</si>
  <si>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</si>
  <si>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</si>
  <si>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</si>
  <si>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</si>
  <si>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</si>
  <si>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</si>
  <si>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</si>
  <si>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</si>
  <si>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</si>
  <si>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</si>
  <si>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</si>
  <si>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</si>
  <si>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</si>
  <si>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</si>
  <si>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</si>
  <si>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</si>
  <si>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</si>
  <si>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</si>
  <si>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</si>
  <si>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</si>
  <si>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</si>
  <si>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</si>
  <si>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</si>
  <si>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</si>
  <si>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</si>
  <si>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</si>
  <si>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</si>
  <si>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</si>
  <si>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</si>
  <si>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</si>
  <si>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</si>
  <si>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</si>
  <si>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</si>
  <si>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</si>
  <si>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</si>
  <si>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</si>
  <si>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</si>
  <si>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</si>
  <si>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</si>
  <si>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</si>
  <si>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</si>
  <si>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</si>
  <si>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</si>
  <si>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</si>
  <si>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</si>
  <si>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</si>
  <si>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</si>
  <si>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</si>
  <si>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</si>
  <si>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</si>
  <si>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</si>
  <si>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</si>
  <si>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</si>
  <si>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</si>
  <si>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</si>
  <si>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</si>
  <si>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</si>
  <si>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</si>
  <si>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</si>
  <si>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</si>
  <si>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</si>
  <si>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</si>
  <si>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</si>
  <si>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</si>
  <si>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</si>
  <si>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</si>
  <si>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</si>
  <si>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</si>
  <si>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</si>
  <si>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</si>
  <si>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</si>
  <si>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</si>
  <si>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</si>
  <si>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</si>
  <si>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</si>
  <si>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</si>
  <si>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</si>
  <si>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</si>
  <si>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</si>
  <si>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</si>
  <si>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</si>
  <si>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</si>
  <si>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</si>
  <si>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</si>
  <si>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</si>
  <si>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</si>
  <si>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</si>
  <si>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</si>
  <si>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</si>
  <si>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</si>
  <si>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</si>
  <si>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</si>
  <si>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</si>
  <si>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</si>
  <si>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</si>
  <si>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</si>
  <si>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</si>
  <si>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</si>
  <si>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</si>
  <si>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</si>
  <si>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</si>
  <si>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</si>
  <si>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</si>
  <si>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</si>
  <si>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</si>
  <si>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</si>
  <si>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</si>
  <si>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</si>
  <si>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</si>
  <si>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</si>
  <si>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</si>
  <si>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</si>
  <si>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</si>
  <si>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</si>
  <si>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</si>
  <si>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</si>
  <si>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</si>
  <si>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</si>
  <si>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</si>
  <si>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</si>
  <si>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</si>
  <si>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</si>
  <si>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</si>
  <si>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</si>
  <si>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</si>
  <si>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</si>
  <si>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</si>
  <si>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</si>
  <si>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</si>
  <si>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</si>
  <si>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</si>
  <si>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</si>
  <si>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</si>
  <si>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</si>
  <si>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</si>
  <si>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</si>
  <si>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</si>
  <si>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</si>
  <si>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</si>
  <si>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</si>
  <si>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</si>
  <si>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</si>
  <si>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</si>
  <si>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</si>
  <si>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</si>
  <si>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</si>
  <si>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</si>
  <si>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</si>
  <si>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</si>
  <si>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</si>
  <si>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</si>
  <si>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</si>
  <si>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</si>
  <si>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</si>
  <si>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</si>
  <si>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</si>
  <si>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</si>
  <si>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</si>
  <si>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</si>
  <si>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</si>
  <si>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</si>
  <si>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</si>
  <si>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</si>
  <si>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</si>
  <si>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</si>
  <si>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</si>
  <si>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</si>
  <si>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</si>
  <si>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</si>
  <si>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</si>
  <si>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</si>
  <si>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</si>
  <si>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</si>
  <si>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</si>
  <si>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</si>
  <si>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</si>
  <si>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</si>
  <si>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</si>
  <si>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</si>
  <si>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</si>
  <si>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</si>
  <si>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</si>
  <si>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</si>
  <si>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</si>
  <si>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</si>
  <si>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</si>
  <si>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</si>
  <si>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</si>
  <si>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</si>
  <si>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</si>
  <si>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</si>
  <si>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</si>
  <si>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</si>
  <si>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</si>
  <si>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</si>
  <si>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</si>
  <si>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</si>
  <si>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</si>
  <si>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</si>
  <si>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</si>
  <si>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</si>
  <si>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</si>
  <si>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</si>
  <si>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</si>
  <si>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</si>
  <si>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</si>
  <si>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</si>
  <si>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</si>
  <si>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</si>
  <si>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</si>
  <si>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</si>
  <si>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</si>
  <si>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</si>
  <si>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</si>
  <si>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</si>
  <si>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</si>
  <si>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</si>
  <si>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</si>
  <si>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</si>
  <si>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</si>
  <si>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</si>
  <si>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</si>
  <si>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</si>
  <si>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</si>
  <si>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</si>
  <si>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</si>
  <si>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</si>
  <si>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</si>
  <si>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</si>
  <si>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</si>
  <si>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</si>
  <si>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</si>
  <si>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</si>
  <si>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</si>
  <si>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</si>
  <si>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</si>
  <si>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</si>
  <si>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</si>
  <si>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</si>
  <si>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</si>
  <si>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</si>
  <si>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</si>
  <si>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</si>
  <si>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</si>
  <si>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</si>
  <si>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</si>
  <si>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</si>
  <si>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</si>
  <si>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</si>
  <si>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</si>
  <si>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</si>
  <si>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</si>
  <si>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</si>
  <si>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</si>
  <si>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</si>
  <si>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</si>
  <si>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</si>
  <si>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</si>
  <si>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</si>
  <si>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</si>
  <si>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</si>
  <si>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</si>
  <si>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</si>
  <si>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</si>
  <si>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</si>
  <si>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</si>
  <si>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</si>
  <si>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</si>
  <si>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</si>
  <si>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</si>
  <si>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</si>
  <si>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</si>
  <si>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</si>
  <si>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</si>
  <si>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</si>
  <si>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</si>
  <si>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</si>
  <si>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</si>
  <si>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</si>
  <si>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</si>
  <si>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</si>
  <si>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</si>
  <si>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</si>
  <si>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</si>
  <si>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</si>
  <si>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</si>
  <si>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</si>
  <si>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</si>
  <si>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</si>
  <si>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</si>
  <si>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</si>
  <si>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</si>
  <si>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</si>
  <si>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</si>
  <si>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</si>
  <si>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</si>
  <si>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</si>
  <si>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</si>
  <si>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</si>
  <si>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</si>
  <si>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</si>
  <si>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</si>
  <si>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</si>
  <si>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</si>
  <si>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</si>
  <si>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</si>
  <si>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</si>
  <si>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</si>
  <si>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</si>
  <si>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</si>
  <si>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</si>
  <si>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</si>
  <si>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</si>
  <si>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</si>
  <si>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</si>
  <si>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</si>
  <si>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</si>
  <si>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</si>
  <si>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</si>
  <si>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</si>
  <si>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</si>
  <si>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</si>
  <si>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</si>
  <si>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</si>
  <si>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</si>
  <si>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</si>
  <si>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</si>
  <si>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</si>
  <si>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</si>
  <si>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</si>
  <si>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</si>
  <si>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</si>
  <si>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</si>
  <si>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</si>
  <si>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</si>
  <si>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</si>
  <si>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</si>
  <si>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</si>
  <si>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</si>
  <si>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</si>
  <si>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</si>
  <si>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</si>
  <si>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</si>
  <si>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</si>
  <si>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</si>
  <si>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</si>
  <si>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</si>
  <si>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</si>
  <si>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</si>
  <si>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</si>
  <si>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</si>
  <si>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</si>
  <si>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</si>
  <si>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</si>
  <si>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</si>
  <si>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</si>
  <si>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</si>
  <si>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</si>
  <si>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</si>
  <si>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</si>
  <si>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</si>
  <si>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</si>
  <si>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</si>
  <si>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</si>
  <si>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</si>
  <si>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</si>
  <si>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</si>
  <si>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</si>
  <si>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</si>
  <si>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</si>
  <si>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</si>
  <si>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</si>
  <si>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</si>
  <si>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</si>
  <si>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</si>
  <si>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</si>
  <si>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</si>
  <si>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</si>
  <si>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</si>
  <si>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</si>
  <si>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</si>
  <si>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</si>
  <si>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</si>
  <si>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</si>
  <si>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</si>
  <si>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</si>
  <si>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</si>
  <si>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</si>
  <si>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</si>
  <si>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</si>
  <si>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</si>
  <si>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</si>
  <si>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</si>
  <si>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</si>
  <si>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</si>
  <si>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</si>
  <si>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</si>
  <si>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</si>
  <si>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</si>
  <si>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</si>
  <si>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</si>
  <si>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</si>
  <si>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</si>
  <si>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</si>
  <si>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</si>
  <si>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</si>
  <si>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</si>
  <si>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</si>
  <si>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</si>
  <si>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</si>
  <si>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</si>
  <si>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</si>
  <si>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</si>
  <si>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</si>
  <si>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</si>
  <si>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</si>
  <si>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</si>
  <si>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</si>
  <si>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</si>
  <si>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</si>
  <si>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</si>
  <si>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</si>
  <si>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</si>
  <si>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</si>
  <si>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</si>
  <si>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</si>
  <si>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</si>
  <si>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</si>
  <si>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</si>
  <si>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</si>
  <si>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</si>
  <si>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</si>
  <si>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</si>
  <si>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</si>
  <si>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</si>
  <si>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</si>
  <si>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</si>
  <si>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</si>
  <si>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</si>
  <si>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</si>
  <si>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</si>
  <si>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</si>
  <si>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</si>
  <si>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</si>
  <si>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</si>
  <si>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</si>
  <si>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</si>
  <si>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</si>
  <si>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</si>
  <si>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</si>
  <si>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</si>
  <si>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</si>
  <si>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</si>
  <si>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</si>
  <si>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</si>
  <si>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</si>
  <si>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</si>
  <si>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</si>
  <si>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</si>
  <si>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</si>
  <si>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</si>
  <si>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</si>
  <si>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</si>
  <si>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</si>
  <si>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</si>
  <si>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</si>
  <si>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</si>
  <si>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</si>
  <si>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</si>
  <si>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</si>
  <si>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</si>
  <si>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</si>
  <si>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</si>
  <si>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</si>
  <si>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</si>
  <si>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</si>
  <si>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</si>
  <si>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</si>
  <si>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</si>
  <si>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</si>
  <si>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</si>
  <si>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</si>
  <si>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</si>
  <si>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</si>
  <si>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</si>
  <si>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</si>
  <si>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</si>
  <si>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</si>
  <si>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</si>
  <si>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</si>
  <si>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</si>
  <si>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</si>
  <si>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</si>
  <si>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</si>
  <si>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</si>
  <si>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</si>
  <si>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</si>
  <si>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</si>
  <si>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</si>
  <si>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</si>
  <si>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</si>
  <si>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</si>
  <si>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</si>
  <si>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</si>
  <si>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</si>
  <si>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</si>
  <si>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</si>
  <si>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</si>
  <si>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</si>
  <si>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</si>
  <si>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</si>
  <si>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</si>
  <si>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</si>
  <si>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</si>
  <si>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</si>
  <si>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</si>
  <si>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</si>
  <si>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</si>
  <si>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</si>
  <si>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</si>
  <si>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</si>
  <si>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</si>
  <si>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</si>
  <si>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</si>
  <si>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</si>
  <si>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</si>
  <si>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</si>
  <si>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</si>
  <si>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</si>
  <si>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</si>
  <si>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</si>
  <si>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</si>
  <si>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</si>
  <si>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</si>
  <si>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</si>
  <si>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</si>
  <si>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</si>
  <si>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</si>
  <si>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</si>
  <si>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</si>
  <si>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</si>
  <si>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</si>
  <si>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</si>
  <si>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</si>
  <si>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</si>
  <si>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</si>
  <si>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</si>
  <si>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</si>
  <si>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</si>
  <si>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</si>
  <si>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</si>
  <si>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</si>
  <si>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</si>
  <si>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</si>
  <si>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</si>
  <si>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</si>
  <si>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</si>
  <si>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</si>
  <si>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</si>
  <si>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</si>
  <si>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</si>
  <si>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</si>
  <si>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</si>
  <si>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</si>
  <si>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</si>
  <si>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</si>
  <si>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</si>
  <si>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</si>
  <si>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</si>
  <si>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</si>
  <si>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</si>
  <si>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</si>
  <si>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</si>
  <si>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</si>
  <si>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</si>
  <si>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</si>
  <si>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</si>
  <si>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</si>
  <si>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</si>
  <si>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</si>
  <si>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</si>
  <si>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</si>
  <si>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</si>
  <si>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</si>
  <si>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</si>
  <si>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</si>
  <si>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</si>
  <si>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</si>
  <si>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</si>
  <si>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</si>
  <si>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</si>
  <si>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</si>
  <si>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</si>
  <si>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</si>
  <si>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</si>
  <si>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</si>
  <si>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</si>
  <si>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</si>
  <si>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</si>
  <si>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</si>
  <si>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</si>
  <si>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</si>
  <si>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</si>
  <si>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</si>
  <si>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</si>
  <si>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</si>
  <si>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</si>
  <si>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</si>
  <si>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</si>
  <si>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</si>
  <si>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</si>
  <si>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</si>
  <si>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</si>
  <si>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</si>
  <si>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</si>
  <si>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</si>
  <si>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</si>
  <si>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</si>
  <si>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</si>
  <si>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</si>
  <si>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</si>
  <si>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</si>
  <si>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</si>
  <si>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</si>
  <si>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</si>
  <si>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</si>
  <si>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</si>
  <si>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</si>
  <si>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</si>
  <si>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</si>
  <si>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</si>
  <si>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</si>
  <si>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</si>
  <si>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</si>
  <si>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</si>
  <si>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</si>
  <si>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</si>
  <si>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</si>
  <si>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</si>
  <si>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</si>
  <si>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</si>
  <si>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</si>
  <si>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</si>
  <si>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</si>
  <si>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</si>
  <si>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</si>
  <si>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</si>
  <si>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</si>
  <si>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</si>
  <si>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</si>
  <si>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</si>
  <si>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</si>
  <si>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</si>
  <si>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</si>
  <si>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</si>
  <si>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</si>
  <si>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</si>
  <si>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</si>
  <si>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</si>
  <si>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</si>
  <si>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</si>
  <si>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</si>
  <si>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</si>
  <si>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</si>
  <si>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</si>
  <si>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</si>
  <si>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</si>
  <si>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</si>
  <si>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</si>
  <si>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</si>
  <si>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</si>
  <si>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</si>
  <si>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</si>
  <si>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</si>
  <si>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</si>
  <si>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</si>
  <si>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</si>
  <si>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</si>
  <si>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</si>
  <si>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</si>
  <si>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</si>
  <si>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</si>
  <si>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</si>
  <si>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</si>
  <si>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</si>
  <si>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</si>
  <si>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</si>
  <si>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</si>
  <si>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</si>
  <si>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</si>
  <si>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</si>
  <si>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</si>
  <si>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</si>
  <si>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</si>
  <si>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</si>
  <si>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</si>
  <si>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</si>
  <si>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</si>
  <si>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</si>
  <si>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</si>
  <si>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</si>
  <si>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</si>
  <si>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</si>
  <si>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</si>
  <si>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</si>
  <si>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</si>
  <si>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</si>
  <si>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</si>
  <si>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</si>
  <si>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</si>
  <si>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</si>
  <si>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</si>
  <si>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</si>
  <si>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</si>
  <si>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</si>
  <si>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</si>
  <si>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</si>
  <si>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</si>
  <si>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</si>
  <si>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</si>
  <si>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</si>
  <si>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</si>
  <si>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</si>
  <si>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</si>
  <si>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</si>
  <si>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</si>
  <si>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</si>
  <si>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</si>
  <si>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</si>
  <si>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</si>
  <si>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</si>
  <si>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</si>
  <si>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</si>
  <si>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</si>
  <si>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</si>
  <si>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</si>
  <si>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</si>
  <si>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</si>
  <si>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</si>
  <si>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</si>
  <si>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</si>
  <si>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</si>
  <si>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</si>
  <si>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</si>
  <si>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</si>
  <si>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</si>
  <si>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</si>
  <si>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</si>
  <si>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</si>
  <si>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</si>
  <si>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</si>
  <si>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</si>
  <si>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</si>
  <si>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</si>
  <si>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</si>
  <si>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</si>
  <si>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</si>
  <si>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</si>
  <si>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</si>
  <si>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</si>
  <si>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</si>
  <si>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</si>
  <si>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</si>
  <si>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</si>
  <si>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</si>
  <si>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</si>
  <si>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</si>
  <si>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</si>
  <si>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</si>
  <si>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</si>
  <si>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</si>
  <si>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</si>
  <si>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</si>
  <si>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</si>
  <si>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</si>
  <si>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</si>
  <si>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</si>
  <si>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</si>
  <si>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</si>
  <si>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</si>
  <si>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</si>
  <si>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</si>
  <si>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</si>
  <si>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</si>
  <si>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</si>
  <si>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</si>
  <si>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</si>
  <si>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</si>
  <si>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</si>
  <si>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</si>
  <si>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</si>
  <si>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</si>
  <si>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</si>
  <si>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</si>
  <si>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</si>
  <si>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</si>
  <si>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</si>
  <si>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</si>
  <si>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</si>
  <si>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</si>
  <si>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</si>
  <si>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</si>
  <si>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</si>
  <si>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</si>
  <si>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</si>
  <si>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</si>
  <si>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</si>
  <si>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</si>
  <si>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</si>
  <si>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</si>
  <si>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</si>
  <si>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</si>
  <si>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</si>
  <si>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</si>
  <si>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</si>
  <si>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</si>
  <si>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</si>
  <si>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</si>
  <si>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</si>
  <si>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</si>
  <si>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</si>
  <si>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</si>
  <si>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</si>
  <si>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</si>
  <si>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</si>
  <si>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</si>
  <si>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</si>
  <si>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</si>
  <si>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</si>
  <si>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</si>
  <si>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</si>
  <si>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</si>
  <si>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</si>
  <si>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</si>
  <si>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</si>
  <si>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</si>
  <si>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</si>
  <si>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</si>
  <si>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</si>
  <si>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</si>
  <si>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</si>
  <si>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</si>
  <si>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</si>
  <si>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</si>
  <si>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</si>
  <si>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</si>
  <si>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</si>
  <si>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</si>
  <si>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</si>
  <si>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</si>
  <si>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</si>
  <si>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</si>
  <si>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</si>
  <si>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</si>
  <si>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</si>
  <si>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</si>
  <si>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</si>
  <si>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</si>
  <si>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</si>
  <si>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</si>
  <si>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</si>
  <si>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</si>
  <si>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</si>
  <si>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</si>
  <si>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</si>
  <si>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</si>
  <si>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</si>
  <si>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</si>
  <si>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</si>
  <si>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</si>
  <si>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</si>
  <si>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</si>
  <si>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</si>
  <si>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</si>
  <si>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</si>
  <si>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</si>
  <si>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</si>
  <si>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</si>
  <si>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</si>
  <si>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</si>
  <si>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</si>
  <si>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</si>
  <si>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</si>
  <si>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</si>
  <si>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</si>
  <si>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</si>
  <si>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</si>
  <si>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</si>
  <si>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</si>
  <si>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</si>
  <si>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</si>
  <si>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</si>
  <si>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</si>
  <si>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</si>
  <si>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</si>
  <si>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</si>
  <si>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</si>
  <si>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</si>
  <si>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</si>
  <si>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</si>
  <si>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</si>
  <si>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</si>
  <si>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</si>
  <si>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</si>
  <si>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</si>
  <si>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</si>
  <si>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</si>
  <si>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</si>
  <si>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</si>
  <si>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</si>
  <si>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</si>
  <si>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</si>
  <si>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</si>
  <si>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</si>
  <si>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</si>
  <si>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</si>
  <si>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</si>
  <si>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</si>
  <si>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</si>
  <si>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</si>
  <si>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</si>
  <si>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</si>
  <si>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</si>
  <si>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</si>
  <si>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</si>
  <si>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</si>
  <si>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</si>
  <si>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</si>
  <si>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</si>
  <si>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</si>
  <si>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</si>
  <si>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</si>
  <si>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</si>
  <si>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</si>
  <si>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</si>
  <si>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</si>
  <si>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</si>
  <si>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</si>
  <si>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</si>
  <si>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</si>
  <si>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</si>
  <si>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</si>
  <si>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</si>
  <si>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</si>
  <si>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</si>
  <si>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</si>
  <si>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</si>
  <si>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</si>
  <si>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</si>
  <si>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</si>
  <si>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</si>
  <si>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</si>
  <si>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</si>
  <si>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</si>
  <si>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</si>
  <si>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</si>
  <si>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</si>
  <si>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</si>
  <si>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</si>
  <si>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</si>
  <si>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</si>
  <si>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</si>
  <si>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</si>
  <si>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</si>
  <si>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</si>
  <si>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</si>
  <si>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</si>
  <si>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</si>
  <si>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</si>
  <si>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</si>
  <si>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</si>
  <si>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</si>
  <si>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</si>
  <si>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</si>
  <si>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</si>
  <si>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</si>
  <si>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</si>
  <si>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</si>
  <si>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</si>
  <si>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</si>
  <si>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</si>
  <si>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</si>
  <si>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</si>
  <si>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</si>
  <si>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</si>
  <si>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</si>
  <si>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</si>
  <si>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</si>
  <si>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</si>
  <si>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</si>
  <si>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</si>
  <si>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</si>
  <si>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</si>
  <si>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</si>
  <si>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</si>
  <si>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</si>
  <si>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</si>
  <si>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</si>
  <si>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</si>
  <si>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</si>
  <si>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</si>
  <si>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</si>
  <si>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</si>
  <si>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</si>
  <si>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</si>
  <si>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</si>
  <si>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</si>
  <si>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</si>
  <si>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</si>
  <si>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</si>
  <si>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</si>
  <si>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</si>
  <si>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</si>
  <si>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</si>
  <si>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</si>
  <si>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</si>
  <si>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</si>
  <si>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</si>
  <si>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</si>
  <si>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</si>
  <si>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</si>
  <si>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</si>
  <si>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</si>
  <si>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</si>
  <si>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</si>
  <si>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</si>
  <si>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</si>
  <si>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</si>
  <si>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</si>
  <si>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</si>
  <si>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</si>
  <si>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</si>
  <si>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</si>
  <si>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</si>
  <si>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</si>
  <si>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</si>
  <si>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</si>
  <si>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</si>
  <si>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</si>
  <si>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</si>
  <si>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</si>
  <si>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</si>
  <si>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</si>
  <si>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</si>
  <si>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</si>
  <si>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</si>
  <si>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</si>
  <si>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</si>
  <si>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</si>
  <si>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</si>
  <si>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</si>
  <si>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</si>
  <si>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</si>
  <si>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</si>
  <si>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</si>
  <si>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</si>
  <si>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</si>
  <si>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</si>
  <si>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</si>
  <si>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</si>
  <si>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</si>
  <si>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</si>
  <si>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</si>
  <si>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</si>
  <si>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</si>
  <si>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</si>
  <si>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</si>
  <si>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</si>
  <si>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</si>
  <si>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</si>
  <si>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</si>
  <si>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</si>
  <si>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</si>
  <si>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</si>
  <si>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</si>
  <si>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</si>
  <si>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</si>
  <si>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</si>
  <si>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</si>
  <si>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</si>
  <si>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</si>
  <si>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</si>
  <si>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</si>
  <si>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</si>
  <si>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</si>
  <si>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</si>
  <si>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</si>
  <si>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</si>
  <si>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</si>
  <si>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</si>
  <si>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</si>
  <si>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</si>
  <si>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</si>
  <si>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</si>
  <si>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</si>
  <si>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</si>
  <si>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</si>
  <si>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</si>
  <si>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</si>
  <si>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</si>
  <si>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</si>
  <si>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</si>
  <si>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</si>
  <si>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</si>
  <si>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</si>
  <si>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</si>
  <si>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</si>
  <si>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</si>
  <si>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</si>
  <si>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</si>
  <si>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</si>
  <si>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</si>
  <si>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</si>
  <si>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</si>
  <si>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</si>
  <si>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</si>
  <si>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</si>
  <si>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</si>
  <si>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</si>
  <si>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</si>
  <si>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</si>
  <si>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</si>
  <si>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</si>
  <si>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</si>
  <si>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</si>
  <si>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</si>
  <si>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</si>
  <si>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</si>
  <si>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</si>
  <si>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</si>
  <si>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</si>
  <si>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</si>
  <si>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</si>
  <si>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</si>
  <si>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</si>
  <si>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</si>
  <si>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</si>
  <si>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</si>
  <si>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</si>
  <si>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</si>
  <si>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</si>
  <si>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</si>
  <si>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</si>
  <si>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</si>
  <si>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</si>
  <si>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</si>
  <si>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</si>
  <si>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</si>
  <si>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</si>
  <si>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</si>
  <si>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</si>
  <si>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</si>
  <si>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</si>
  <si>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</si>
  <si>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</si>
  <si>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</si>
  <si>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</si>
  <si>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</si>
  <si>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</si>
  <si>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</si>
  <si>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</si>
  <si>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</si>
  <si>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</si>
  <si>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</si>
  <si>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</si>
  <si>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</si>
  <si>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</si>
  <si>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</si>
  <si>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</si>
  <si>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</si>
  <si>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</si>
  <si>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</si>
  <si>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</si>
  <si>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</si>
  <si>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</si>
  <si>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</si>
  <si>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</si>
  <si>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</si>
  <si>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</si>
  <si>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</si>
  <si>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</si>
  <si>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</si>
  <si>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</si>
  <si>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</si>
  <si>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</si>
  <si>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</si>
  <si>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</si>
  <si>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</si>
  <si>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</si>
  <si>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</si>
  <si>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</si>
  <si>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</si>
  <si>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</si>
  <si>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</si>
  <si>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</si>
  <si>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</si>
  <si>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</si>
  <si>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</si>
  <si>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</si>
  <si>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</si>
  <si>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</si>
  <si>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</si>
  <si>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</si>
  <si>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</si>
  <si>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</si>
  <si>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</si>
  <si>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</si>
  <si>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</si>
  <si>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</si>
  <si>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</si>
  <si>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</si>
  <si>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</si>
  <si>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</si>
  <si>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</si>
  <si>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</si>
  <si>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</si>
  <si>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</si>
  <si>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</si>
  <si>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</si>
  <si>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</si>
  <si>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</si>
  <si>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</si>
  <si>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</si>
  <si>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</si>
  <si>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</si>
  <si>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</si>
  <si>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</si>
  <si>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</si>
  <si>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</si>
  <si>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</si>
  <si>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</si>
  <si>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</si>
  <si>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</si>
  <si>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</si>
  <si>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</si>
  <si>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</si>
  <si>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</si>
  <si>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</si>
  <si>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</si>
  <si>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</si>
  <si>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</si>
  <si>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</si>
  <si>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</si>
  <si>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</si>
  <si>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</si>
  <si>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</si>
  <si>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</si>
  <si>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</si>
  <si>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</si>
  <si>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</si>
  <si>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</si>
  <si>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</si>
  <si>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</si>
  <si>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</si>
  <si>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</si>
  <si>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</si>
  <si>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</si>
  <si>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</si>
  <si>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</si>
  <si>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</si>
  <si>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</si>
  <si>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</si>
  <si>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</si>
  <si>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</si>
  <si>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</si>
  <si>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</si>
  <si>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</si>
  <si>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</si>
  <si>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</si>
  <si>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</si>
  <si>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</si>
  <si>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</si>
  <si>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</si>
  <si>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</si>
  <si>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</si>
  <si>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</si>
  <si>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</si>
  <si>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</si>
  <si>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</si>
  <si>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</si>
  <si>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</si>
  <si>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</si>
  <si>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</si>
  <si>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</si>
  <si>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</si>
  <si>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</si>
  <si>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</si>
  <si>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</si>
  <si>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</si>
  <si>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</si>
  <si>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</si>
  <si>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</si>
  <si>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</si>
  <si>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</si>
  <si>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</si>
  <si>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</si>
  <si>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</si>
  <si>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</si>
  <si>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</si>
  <si>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</si>
  <si>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</si>
  <si>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</si>
  <si>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</si>
  <si>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</si>
  <si>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</si>
  <si>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</si>
  <si>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</si>
  <si>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</si>
  <si>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</si>
  <si>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</si>
  <si>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</si>
  <si>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</si>
  <si>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</si>
  <si>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</si>
  <si>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</si>
  <si>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</si>
  <si>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</si>
  <si>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</si>
  <si>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</si>
  <si>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</si>
  <si>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</si>
  <si>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</si>
  <si>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</si>
  <si>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</si>
  <si>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</si>
  <si>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</si>
  <si>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</si>
  <si>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</si>
  <si>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</si>
  <si>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</si>
  <si>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</si>
  <si>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</si>
  <si>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</si>
  <si>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</si>
  <si>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</si>
  <si>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</si>
  <si>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</si>
  <si>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</si>
  <si>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</si>
  <si>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</si>
  <si>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</si>
  <si>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</si>
  <si>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</si>
  <si>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</si>
  <si>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</si>
  <si>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</si>
  <si>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</si>
  <si>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</si>
  <si>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</si>
  <si>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</si>
  <si>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</si>
  <si>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</si>
  <si>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</si>
  <si>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</si>
  <si>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</si>
  <si>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</si>
  <si>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</si>
  <si>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</si>
  <si>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</si>
  <si>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</si>
  <si>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</si>
  <si>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</si>
  <si>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</si>
  <si>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</si>
  <si>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</si>
  <si>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</si>
  <si>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</si>
  <si>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</si>
  <si>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</si>
  <si>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</si>
  <si>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</si>
  <si>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</si>
  <si>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</si>
  <si>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</si>
  <si>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</si>
  <si>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</si>
  <si>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</si>
  <si>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</si>
  <si>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</si>
  <si>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</si>
  <si>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</si>
  <si>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</si>
  <si>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</si>
  <si>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</si>
  <si>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</si>
  <si>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</si>
  <si>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</si>
  <si>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</si>
  <si>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</si>
  <si>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</si>
  <si>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</si>
  <si>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</si>
  <si>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</si>
  <si>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</si>
  <si>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</si>
  <si>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</si>
  <si>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</si>
  <si>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</si>
  <si>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</si>
  <si>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</si>
  <si>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</si>
  <si>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</si>
  <si>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</si>
  <si>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</si>
  <si>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</si>
  <si>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</si>
  <si>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</si>
  <si>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</si>
  <si>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</si>
  <si>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</si>
  <si>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</si>
  <si>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</si>
  <si>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</si>
  <si>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</si>
  <si>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</si>
  <si>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</si>
  <si>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</si>
  <si>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</si>
  <si>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</si>
  <si>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</si>
  <si>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</si>
  <si>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</si>
  <si>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</si>
  <si>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</si>
  <si>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</si>
  <si>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</si>
  <si>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</si>
  <si>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</si>
  <si>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</si>
  <si>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</si>
  <si>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</si>
  <si>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</si>
  <si>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</si>
  <si>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</si>
  <si>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</si>
  <si>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</si>
  <si>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</si>
  <si>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</si>
  <si>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</si>
  <si>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</si>
  <si>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</si>
  <si>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</si>
  <si>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</si>
  <si>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</si>
  <si>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</si>
  <si>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</si>
  <si>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</si>
  <si>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</si>
  <si>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</si>
  <si>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</si>
  <si>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</si>
  <si>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</si>
  <si>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</si>
  <si>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</si>
  <si>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</si>
  <si>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</si>
  <si>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</si>
  <si>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</si>
  <si>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</si>
  <si>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</si>
  <si>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</si>
  <si>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</si>
  <si>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</si>
  <si>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</si>
  <si>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</si>
  <si>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</si>
  <si>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</si>
  <si>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</si>
  <si>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</si>
  <si>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</si>
  <si>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</si>
  <si>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</si>
  <si>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</si>
  <si>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</si>
  <si>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</si>
  <si>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</si>
  <si>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</si>
  <si>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</si>
  <si>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</si>
  <si>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</si>
  <si>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</si>
  <si>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</si>
  <si>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</si>
  <si>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</si>
  <si>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</si>
  <si>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</si>
  <si>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</si>
  <si>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</si>
  <si>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</si>
  <si>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</si>
  <si>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</si>
  <si>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</si>
  <si>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</si>
  <si>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</si>
  <si>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</si>
  <si>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</si>
  <si>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</si>
  <si>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</si>
  <si>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</si>
  <si>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</si>
  <si>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</si>
  <si>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</si>
  <si>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</si>
  <si>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</si>
  <si>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</si>
  <si>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</si>
  <si>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</si>
  <si>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</si>
  <si>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</si>
  <si>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</si>
  <si>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</si>
  <si>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</si>
  <si>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</si>
  <si>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</si>
  <si>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</si>
  <si>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</si>
  <si>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</si>
  <si>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</si>
  <si>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</si>
  <si>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</si>
  <si>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</si>
  <si>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</si>
  <si>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</si>
  <si>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</si>
  <si>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</si>
  <si>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</si>
  <si>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</si>
  <si>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</si>
  <si>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</si>
  <si>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</si>
  <si>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</si>
  <si>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</si>
  <si>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</si>
  <si>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</si>
  <si>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</si>
  <si>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</si>
  <si>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</si>
  <si>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</si>
  <si>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</si>
  <si>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</si>
  <si>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</si>
  <si>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</si>
  <si>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</si>
  <si>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</si>
  <si>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</si>
  <si>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</si>
  <si>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</si>
  <si>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</si>
  <si>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</si>
  <si>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</si>
  <si>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</si>
  <si>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</si>
  <si>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</si>
  <si>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</si>
  <si>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</si>
  <si>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</si>
  <si>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</si>
  <si>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</si>
  <si>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</si>
  <si>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</si>
  <si>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</si>
  <si>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</si>
  <si>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</si>
  <si>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</si>
  <si>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</si>
  <si>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</si>
  <si>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</si>
  <si>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</si>
  <si>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</si>
  <si>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</si>
  <si>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</si>
  <si>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</si>
  <si>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</si>
  <si>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</si>
  <si>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</si>
  <si>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</si>
  <si>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</si>
  <si>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</si>
  <si>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</si>
  <si>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</si>
  <si>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</si>
  <si>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</si>
  <si>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</si>
  <si>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</si>
  <si>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</si>
  <si>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</si>
  <si>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</si>
  <si>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</si>
  <si>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</si>
  <si>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</si>
  <si>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</si>
  <si>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</si>
  <si>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</si>
  <si>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</si>
  <si>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</si>
  <si>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</si>
  <si>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</si>
  <si>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</si>
  <si>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</si>
  <si>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</si>
  <si>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</si>
  <si>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</si>
  <si>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</si>
  <si>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</si>
  <si>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</si>
  <si>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</si>
  <si>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</si>
  <si>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</si>
  <si>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</si>
  <si>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</si>
  <si>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</si>
  <si>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</si>
  <si>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</si>
  <si>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</si>
  <si>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</si>
  <si>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</si>
  <si>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</si>
  <si>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</si>
  <si>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</si>
  <si>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</si>
  <si>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</si>
  <si>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</si>
  <si>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</si>
  <si>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</si>
  <si>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</si>
  <si>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</si>
  <si>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</si>
  <si>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</si>
  <si>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</si>
  <si>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</si>
  <si>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</si>
  <si>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</si>
  <si>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</si>
  <si>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</si>
  <si>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</si>
  <si>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</si>
  <si>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</si>
  <si>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</si>
  <si>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</si>
  <si>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</si>
  <si>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</si>
  <si>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</si>
  <si>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</si>
  <si>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</si>
  <si>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</si>
  <si>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</si>
  <si>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</si>
  <si>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</si>
  <si>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</si>
  <si>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</si>
  <si>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</si>
  <si>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</si>
  <si>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</si>
  <si>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</si>
  <si>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</si>
  <si>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</si>
  <si>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</si>
  <si>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</si>
  <si>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</si>
  <si>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</si>
  <si>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</si>
  <si>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</si>
  <si>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</si>
  <si>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</si>
  <si>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</si>
  <si>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</si>
  <si>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</si>
  <si>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</si>
  <si>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</si>
  <si>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</si>
  <si>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</si>
  <si>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</si>
  <si>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</si>
  <si>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</si>
  <si>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</si>
  <si>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</si>
  <si>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</si>
  <si>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</si>
  <si>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</si>
  <si>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</si>
  <si>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</si>
  <si>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</si>
  <si>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</si>
  <si>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</si>
  <si>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</si>
  <si>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</si>
  <si>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</si>
  <si>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</si>
  <si>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</si>
  <si>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</si>
  <si>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</si>
  <si>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</si>
  <si>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</si>
  <si>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</si>
  <si>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</si>
  <si>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</si>
  <si>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</si>
  <si>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</si>
  <si>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</si>
  <si>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</si>
  <si>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</si>
  <si>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</si>
  <si>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</si>
  <si>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</si>
  <si>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</si>
  <si>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</si>
  <si>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</si>
  <si>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</si>
  <si>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</si>
  <si>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</si>
  <si>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</si>
  <si>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</si>
  <si>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</si>
  <si>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</si>
  <si>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</si>
  <si>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</si>
  <si>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</si>
  <si>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</si>
  <si>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</si>
  <si>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</si>
  <si>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</si>
  <si>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</si>
  <si>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</si>
  <si>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</si>
  <si>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</si>
  <si>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</si>
  <si>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</si>
  <si>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</si>
  <si>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</si>
  <si>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</si>
  <si>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</si>
  <si>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</si>
  <si>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</si>
  <si>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</si>
  <si>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</si>
  <si>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</si>
  <si>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</si>
  <si>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</si>
  <si>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</si>
  <si>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</si>
  <si>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</si>
  <si>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</si>
  <si>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</si>
  <si>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</si>
  <si>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</si>
  <si>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</si>
  <si>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</si>
  <si>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</si>
  <si>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</si>
  <si>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</si>
  <si>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</si>
  <si>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</si>
  <si>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</si>
  <si>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</si>
  <si>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</si>
  <si>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</si>
  <si>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</si>
  <si>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</si>
  <si>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</si>
  <si>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</si>
  <si>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</si>
  <si>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</si>
  <si>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</si>
  <si>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</si>
  <si>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</si>
  <si>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</si>
  <si>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</si>
  <si>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</si>
  <si>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PCM-20251114-00000622</t>
  </si>
  <si>
    <t>ETA 60 min</t>
  </si>
  <si>
    <t>PCM-20251114-00000448</t>
  </si>
  <si>
    <t>25-11-14 08:50:44</t>
  </si>
  <si>
    <t>access issue located inside military base</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</si>
  <si>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</si>
  <si>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</si>
  <si>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</si>
  <si>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</si>
  <si>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</si>
  <si>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</si>
  <si>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</si>
  <si>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</si>
  <si>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</si>
  <si>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</si>
  <si>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PCM-20251114-00000196</t>
  </si>
  <si>
    <t>Minor</t>
  </si>
  <si>
    <t>Cell down due to One Rectifier ZTE module got faulty, team on the way to WH for repairing</t>
  </si>
  <si>
    <t>PCM-20251114-00000550</t>
  </si>
  <si>
    <t>ETA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</si>
</sst>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0" fontId="34" fillId="0" borderId="0" xfId="0" applyFont="1"/>
    <xf numFmtId="22" fontId="21"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 totalsRowShown="0" headerRowDxfId="174" dataDxfId="173" headerRowBorderDxfId="171" tableBorderDxfId="172" totalsRowBorderDxfId="170">
  <autoFilter ref="A1:L1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7" dataDxfId="156" headerRowBorderDxfId="154" tableBorderDxfId="155" totalsRowBorderDxfId="153">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8" totalsRowShown="0" headerRowDxfId="64" dataDxfId="63" headerRowBorderDxfId="61" tableBorderDxfId="62">
  <autoFilter ref="A1:L10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8" dataDxfId="47" headerRowBorderDxfId="45" tableBorderDxfId="46" totalsRowBorderDxfId="44">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3" totalsRowShown="0" headerRowDxfId="31" dataDxfId="30" headerRowBorderDxfId="28" tableBorderDxfId="29">
  <autoFilter ref="A1:L2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3" totalsRowShown="0" headerRowDxfId="15" dataDxfId="14" headerRowBorderDxfId="12" tableBorderDxfId="13">
  <autoFilter ref="A1:L13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8"/>
  <sheetViews>
    <sheetView workbookViewId="0">
      <selection activeCell="K14" sqref="K1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312.5847999999969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6" ca="1" si="0">IFERROR(NOW()-F3,"")</f>
        <v>45975.533225925923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45975.533225925923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45975.533225925923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45975.533225925923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ref="G7:G38" ca="1" si="1">IFERROR(NOW()-F7,"")</f>
        <v>45975.533225925923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45975.533225925923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45975.533225925923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45975.533225925923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45975.533225925923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45975.533225925923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45975.533225925923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45975.533225925923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45975.533225925923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45975.533225925923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45975.533225925923</v>
      </c>
      <c r="H17" s="111"/>
      <c r="I17" s="109" t="str">
        <f>IFERROR(VLOOKUP(D17,DB!A:F,6,0),"")</f>
        <v/>
      </c>
      <c r="J17" s="109" t="str">
        <f>IFERROR(VLOOKUP(D17,DB!A:G,7,0),"")</f>
        <v/>
      </c>
      <c r="K17" s="113"/>
      <c r="L17" s="114" t="str">
        <f>IFERROR(VLOOKUP(D17,DB!A:I,9,0),"")</f>
        <v/>
      </c>
    </row>
    <row r="18" spans="1:12" ht="15" customHeight="1">
      <c r="A18" s="117"/>
      <c r="B18" s="118" t="str">
        <f>IFERROR(VLOOKUP(D18,DB!A:K,11,0),"")</f>
        <v/>
      </c>
      <c r="C18" s="118"/>
      <c r="D18" s="118"/>
      <c r="E18" s="119"/>
      <c r="F18" s="120"/>
      <c r="G18" s="121">
        <f t="shared" ca="1" si="1"/>
        <v>45975.533225925923</v>
      </c>
      <c r="H18" s="120"/>
      <c r="I18" s="118" t="str">
        <f>IFERROR(VLOOKUP(D18,DB!A:F,6,0),"")</f>
        <v/>
      </c>
      <c r="J18" s="118" t="str">
        <f>IFERROR(VLOOKUP(D18,DB!A:G,7,0),"")</f>
        <v/>
      </c>
      <c r="K18" s="122"/>
      <c r="L18" s="123" t="str">
        <f>IFERROR(VLOOKUP(D18,DB!A:I,9,0),"")</f>
        <v/>
      </c>
    </row>
    <row r="19" spans="1:12" ht="15" customHeight="1">
      <c r="A19" s="150"/>
      <c r="B19" s="151" t="str">
        <f>IFERROR(VLOOKUP(D19,DB!A:K,11,0),"")</f>
        <v/>
      </c>
      <c r="C19" s="151"/>
      <c r="D19" s="151"/>
      <c r="E19" s="152"/>
      <c r="F19" s="149"/>
      <c r="G19" s="153">
        <f ca="1">IFERROR(NOW()-F19,"")</f>
        <v>45975.533225925923</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45975.533225925923</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45975.533225925923</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45975.533225925923</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45975.533225925923</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45975.533225925923</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45975.533225925923</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45975.533225925923</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45975.533225925923</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45975.533225925923</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45975.533225925923</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45975.533225925923</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45975.533225925923</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45975.533225925923</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45975.533225925923</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45975.533225925923</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45975.533225925923</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45975.533225925923</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45975.533225925923</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45975.533225925923</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45975.533225925923</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45975.533225925923</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45975.533225925923</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45975.533225925923</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45975.533225925923</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45975.533225925923</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45975.533225925923</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45975.533225925923</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45975.533225925923</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45975.533225925923</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45975.533225925923</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45975.533225925923</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45975.533225925923</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45975.533225925923</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45975.533225925923</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45975.533225925923</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45975.533225925923</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45975.533225925923</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45975.533225925923</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45975.533225925923</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45975.533225925923</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45975.533225925923</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45975.533225925923</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45975.533225925923</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45975.533225925923</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45975.533225925923</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45975.533225925923</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45975.533225925923</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45975.533225925923</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45975.533225925923</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45975.533225925923</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45975.533225925923</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45975.533225925923</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45975.533225925923</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45975.533225925923</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45975.533225925923</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45975.533225925923</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45975.533225925923</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45975.533225925923</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45975.533225925923</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45975.533225925923</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45975.533225925923</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45975.533225925923</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45975.533225925923</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45975.533225925923</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45975.533225925923</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45975.533225925923</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45975.533225925923</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45975.533225925923</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45975.533225925923</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45975.533225925923</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45975.533225925923</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45975.533225925923</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45975.533225925923</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45975.533225925923</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45975.533225925923</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45975.533225925923</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45975.533225925923</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45975.533225925923</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45975.533225925923</v>
      </c>
      <c r="H98" s="149"/>
      <c r="I98" s="151" t="str">
        <f>IFERROR(VLOOKUP(D98,DB!A:F,6,0),"")</f>
        <v/>
      </c>
      <c r="J98" s="151" t="str">
        <f>IFERROR(VLOOKUP(D98,DB!A:G,7,0),"")</f>
        <v/>
      </c>
      <c r="K98" s="154"/>
      <c r="L98" s="155" t="str">
        <f>IFERROR(VLOOKUP(D98,DB!A:I,9,0),"")</f>
        <v/>
      </c>
    </row>
  </sheetData>
  <customSheetViews>
    <customSheetView guid="{F6042A99-DD27-4453-835D-0834D95730CC}" filter="1" showAutoFilter="1">
      <pageMargins left="0" right="0" top="0" bottom="0" header="0" footer="0"/>
      <autoFilter ref="B1:M1" xr:uid="{D89B69E0-B708-4B37-8B2D-5C8918EF2BE9}"/>
    </customSheetView>
  </customSheetViews>
  <dataValidations count="2">
    <dataValidation allowBlank="1" showInputMessage="1" showErrorMessage="1" sqref="E1" xr:uid="{5DBA255D-CDD9-49FB-AD3C-AF70AB4EE696}"/>
    <dataValidation type="list" allowBlank="1" showInputMessage="1" showErrorMessage="1" sqref="E2:E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150.53338796296157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0.92694120370288147</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9" t="s">
        <v>23986</v>
      </c>
      <c r="E5" s="103" t="s">
        <v>39100</v>
      </c>
      <c r="F5" s="104"/>
      <c r="G5" s="105">
        <f ca="1">IFERROR(NOW()-F5,"-")</f>
        <v>45975.533225925923</v>
      </c>
      <c r="H5" s="104">
        <v>45975.523425925923</v>
      </c>
      <c r="I5" s="18" t="str">
        <f>IFERROR(VLOOKUP(D5,DB!A:F,6,0),"")</f>
        <v>SCECO</v>
      </c>
      <c r="J5" s="18" t="str">
        <f>IFERROR(VLOOKUP(D5,DB!A:G,7,0),"")</f>
        <v>In progress</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IFERROR(VLOOKUP(D7,DB!A:K,11,0),"")</f>
        <v/>
      </c>
      <c r="C6" s="18"/>
      <c r="D6" s="18"/>
      <c r="E6" s="103"/>
      <c r="F6" s="104"/>
      <c r="G6" s="105">
        <f ca="1">IFERROR(NOW()-F6,"-")</f>
        <v>45975.533225925923</v>
      </c>
      <c r="H6" s="104"/>
      <c r="I6" s="18" t="str">
        <f>IFERROR(VLOOKUP(D7,DB!A:F,6,0),"")</f>
        <v/>
      </c>
      <c r="J6" s="18" t="str">
        <f>IFERROR(VLOOKUP(D7,DB!A:G,7,0),"")</f>
        <v/>
      </c>
      <c r="K6" s="19"/>
      <c r="L6" s="18" t="str">
        <f>IFERROR(VLOOKUP(D7,DB!A:I,9,0),"")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IFERROR(VLOOKUP(#REF!,DB!A:K,11,0),"")</f>
        <v/>
      </c>
      <c r="C7" s="18"/>
      <c r="D7" s="19"/>
      <c r="E7" s="103"/>
      <c r="F7" s="104"/>
      <c r="G7" s="105">
        <f ca="1">IFERROR(NOW()-F7,"-")</f>
        <v>45975.533225925923</v>
      </c>
      <c r="H7" s="104"/>
      <c r="I7" s="18" t="str">
        <f>IFERROR(VLOOKUP(#REF!,DB!A:F,6,0),"")</f>
        <v/>
      </c>
      <c r="J7" s="18" t="str">
        <f>IFERROR(VLOOKUP(#REF!,DB!A:G,7,0),"")</f>
        <v/>
      </c>
      <c r="K7" s="19"/>
      <c r="L7" s="18" t="str">
        <f>IFERROR(VLOOKUP(#REF!,DB!A:I,9,0),"")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s="156" customFormat="1" ht="31.5" customHeight="1">
      <c r="A8" s="102"/>
      <c r="B8" s="18" t="str">
        <f>IFERROR(VLOOKUP(D8,DB!A:K,11,0),"")</f>
        <v/>
      </c>
      <c r="C8" s="18"/>
      <c r="D8" s="18"/>
      <c r="E8" s="103"/>
      <c r="F8" s="104"/>
      <c r="G8" s="105">
        <f ca="1">IFERROR(NOW()-F8,"-")</f>
        <v>45975.533225925923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45975.533225925923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45975.533225925923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45975.533225925923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27"/>
      <c r="B12" s="128" t="str">
        <f>IFERROR(VLOOKUP(D12,DB!A:K,11,0),"")</f>
        <v/>
      </c>
      <c r="C12" s="128"/>
      <c r="D12" s="128"/>
      <c r="E12" s="129"/>
      <c r="F12" s="130"/>
      <c r="G12" s="131">
        <f ca="1">IFERROR(NOW()-F12,"-")</f>
        <v>45975.533225925923</v>
      </c>
      <c r="H12" s="130"/>
      <c r="I12" s="128" t="str">
        <f>IFERROR(VLOOKUP(D12,DB!A:F,6,0),"")</f>
        <v/>
      </c>
      <c r="J12" s="128" t="str">
        <f>IFERROR(VLOOKUP(D12,DB!A:G,7,0),"")</f>
        <v/>
      </c>
      <c r="K12" s="132"/>
      <c r="L12" s="128" t="str">
        <f>IFERROR(VLOOKUP(D12,DB!A:I,9,0),"")</f>
        <v/>
      </c>
      <c r="M12" s="128"/>
      <c r="N12" s="128"/>
      <c r="O12" s="128"/>
      <c r="P12" s="128"/>
      <c r="Q12" s="128"/>
      <c r="R12" s="128"/>
      <c r="S12" s="128"/>
      <c r="T12" s="128"/>
      <c r="U12" s="128"/>
      <c r="V12" s="128"/>
      <c r="W12" s="128"/>
      <c r="X12" s="128"/>
      <c r="Y12" s="128"/>
      <c r="Z12" s="128"/>
      <c r="AA12" s="128"/>
      <c r="AB12" s="128"/>
      <c r="AC12" s="128"/>
      <c r="AD12" s="128"/>
      <c r="AE12" s="128"/>
      <c r="AF12" s="128"/>
      <c r="AG12" s="128"/>
      <c r="AH12" s="128"/>
      <c r="AI12" s="128"/>
      <c r="AJ12" s="128"/>
      <c r="AK12" s="128"/>
      <c r="AL12" s="128"/>
      <c r="AM12" s="128"/>
      <c r="AN12" s="128"/>
      <c r="AO12" s="128"/>
      <c r="AP12" s="128"/>
      <c r="AQ12" s="128"/>
      <c r="AR12" s="128"/>
      <c r="AS12" s="128"/>
      <c r="AT12" s="128"/>
      <c r="AU12" s="128"/>
      <c r="AV12" s="128"/>
      <c r="AW12" s="128"/>
      <c r="AX12" s="128"/>
      <c r="AY12" s="128"/>
      <c r="AZ12" s="128"/>
      <c r="BA12" s="128"/>
      <c r="BB12" s="128"/>
      <c r="BC12" s="128"/>
      <c r="BD12" s="128"/>
      <c r="BE12" s="128"/>
      <c r="BF12" s="128"/>
      <c r="BG12" s="128"/>
      <c r="BH12" s="128"/>
      <c r="BI12" s="128"/>
      <c r="BJ12" s="128"/>
      <c r="BK12" s="128"/>
      <c r="BL12" s="128"/>
      <c r="BM12" s="128"/>
      <c r="BN12" s="128"/>
      <c r="BO12" s="128"/>
      <c r="BP12" s="128"/>
      <c r="BQ12" s="128"/>
      <c r="BR12" s="128"/>
      <c r="BS12" s="128"/>
      <c r="BT12" s="128"/>
      <c r="BU12" s="128"/>
      <c r="BV12" s="128"/>
      <c r="BW12" s="128"/>
      <c r="BX12" s="128"/>
      <c r="BY12" s="128"/>
      <c r="BZ12" s="128"/>
      <c r="CA12" s="128"/>
      <c r="CB12" s="128"/>
      <c r="CC12" s="128"/>
      <c r="CD12" s="128"/>
      <c r="CE12" s="128"/>
      <c r="CF12" s="128"/>
      <c r="CG12" s="128"/>
      <c r="CH12" s="128"/>
      <c r="CI12" s="128"/>
      <c r="CJ12" s="133"/>
    </row>
    <row r="13" spans="1:88" ht="31.5" customHeight="1">
      <c r="A13" s="102"/>
      <c r="B13" s="18" t="str">
        <f>IFERROR(VLOOKUP(D13,DB!A:K,11,0),"")</f>
        <v/>
      </c>
      <c r="C13" s="18"/>
      <c r="D13" s="18"/>
      <c r="E13" s="103"/>
      <c r="F13" s="104"/>
      <c r="G13" s="105">
        <f ca="1">IFERROR(NOW()-F13,"-")</f>
        <v>45975.533225925923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45975.533225925923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45975.533225925923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45975.533225925923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45975.533225925923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45975.533225925923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45975.533225925923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45975.533225925923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45975.533225925923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45975.533225925923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45975.533225925923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45975.533225925923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45975.533225925923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45975.533225925923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45975.533225925923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45975.533225925923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45975.533225925923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45975.533225925923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45975.533225925923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45975.533225925923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45975.533225925923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45975.533225925923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45975.533225925923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45975.533225925923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45975.533225925923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45975.533225925923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45975.533225925923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45975.533225925923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45975.533225925923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45975.533225925923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45975.533225925923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45975.533225925923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45975.533225925923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45975.533225925923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45975.533225925923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45975.533225925923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27"/>
      <c r="B49" s="128" t="str">
        <f>IFERROR(VLOOKUP(D49,DB!A:K,11,0),"")</f>
        <v/>
      </c>
      <c r="C49" s="128"/>
      <c r="D49" s="128"/>
      <c r="E49" s="129"/>
      <c r="F49" s="130"/>
      <c r="G49" s="131">
        <f ca="1">IFERROR(NOW()-F49,"-")</f>
        <v>45975.533225925923</v>
      </c>
      <c r="H49" s="130"/>
      <c r="I49" s="128" t="str">
        <f>IFERROR(VLOOKUP(D49,DB!A:F,6,0),"")</f>
        <v/>
      </c>
      <c r="J49" s="128" t="str">
        <f>IFERROR(VLOOKUP(D49,DB!A:G,7,0),"")</f>
        <v/>
      </c>
      <c r="K49" s="132"/>
      <c r="L49" s="128" t="str">
        <f>IFERROR(VLOOKUP(D49,DB!A:I,9,0),"")</f>
        <v/>
      </c>
      <c r="M49" s="128"/>
      <c r="N49" s="128"/>
      <c r="O49" s="128"/>
      <c r="P49" s="128"/>
      <c r="Q49" s="128"/>
      <c r="R49" s="128"/>
      <c r="S49" s="128"/>
      <c r="T49" s="128"/>
      <c r="U49" s="128"/>
      <c r="V49" s="128"/>
      <c r="W49" s="128"/>
      <c r="X49" s="128"/>
      <c r="Y49" s="128"/>
      <c r="Z49" s="128"/>
      <c r="AA49" s="128"/>
      <c r="AB49" s="128"/>
      <c r="AC49" s="128"/>
      <c r="AD49" s="128"/>
      <c r="AE49" s="128"/>
      <c r="AF49" s="128"/>
      <c r="AG49" s="128"/>
      <c r="AH49" s="128"/>
      <c r="AI49" s="128"/>
      <c r="AJ49" s="128"/>
      <c r="AK49" s="128"/>
      <c r="AL49" s="128"/>
      <c r="AM49" s="128"/>
      <c r="AN49" s="128"/>
      <c r="AO49" s="128"/>
      <c r="AP49" s="128"/>
      <c r="AQ49" s="128"/>
      <c r="AR49" s="128"/>
      <c r="AS49" s="128"/>
      <c r="AT49" s="128"/>
      <c r="AU49" s="128"/>
      <c r="AV49" s="128"/>
      <c r="AW49" s="128"/>
      <c r="AX49" s="128"/>
      <c r="AY49" s="128"/>
      <c r="AZ49" s="128"/>
      <c r="BA49" s="128"/>
      <c r="BB49" s="128"/>
      <c r="BC49" s="128"/>
      <c r="BD49" s="128"/>
      <c r="BE49" s="128"/>
      <c r="BF49" s="128"/>
      <c r="BG49" s="128"/>
      <c r="BH49" s="128"/>
      <c r="BI49" s="128"/>
      <c r="BJ49" s="128"/>
      <c r="BK49" s="128"/>
      <c r="BL49" s="128"/>
      <c r="BM49" s="128"/>
      <c r="BN49" s="128"/>
      <c r="BO49" s="128"/>
      <c r="BP49" s="128"/>
      <c r="BQ49" s="128"/>
      <c r="BR49" s="128"/>
      <c r="BS49" s="128"/>
      <c r="BT49" s="128"/>
      <c r="BU49" s="128"/>
      <c r="BV49" s="128"/>
      <c r="BW49" s="128"/>
      <c r="BX49" s="128"/>
      <c r="BY49" s="128"/>
      <c r="BZ49" s="128"/>
      <c r="CA49" s="128"/>
      <c r="CB49" s="128"/>
      <c r="CC49" s="128"/>
      <c r="CD49" s="128"/>
      <c r="CE49" s="128"/>
      <c r="CF49" s="128"/>
      <c r="CG49" s="128"/>
      <c r="CH49" s="128"/>
      <c r="CI49" s="128"/>
      <c r="CJ49" s="133"/>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8"/>
  <sheetViews>
    <sheetView workbookViewId="0">
      <selection activeCell="D2" sqref="D2:D5"/>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39109</v>
      </c>
      <c r="B2" s="61" t="str">
        <f>IFERROR(VLOOKUP(D2,DB!A:K,11,0),"")</f>
        <v>R3</v>
      </c>
      <c r="C2" s="18">
        <v>1</v>
      </c>
      <c r="D2" s="18" t="s">
        <v>19361</v>
      </c>
      <c r="E2" s="18" t="s">
        <v>39021</v>
      </c>
      <c r="F2" s="20">
        <v>45975.37394675926</v>
      </c>
      <c r="G2" s="21">
        <f t="shared" ref="G2:G63" ca="1" si="0">IFERROR(NOW()-F2,"-")</f>
        <v>0.15927916666259989</v>
      </c>
      <c r="H2" s="22" t="s">
        <v>39110</v>
      </c>
      <c r="I2" s="19" t="str">
        <f>IFERROR(VLOOKUP(D2,DB!A:F,6,0),"")</f>
        <v>SCECO</v>
      </c>
      <c r="J2" s="18" t="str">
        <f>IFERROR(VLOOKUP(D2,DB!A:G,7,0),"")</f>
        <v>Dead</v>
      </c>
      <c r="K2" s="45" t="s">
        <v>39111</v>
      </c>
      <c r="L2" s="23" t="str">
        <f>IFERROR(VLOOKUP(D2,DB!A:I,9,0),"")</f>
        <v>Latis</v>
      </c>
    </row>
    <row r="3" spans="1:13" ht="15" customHeight="1">
      <c r="A3" s="19"/>
      <c r="B3" s="61" t="str">
        <f>IFERROR(VLOOKUP(D3,DB!A:K,11,0),"")</f>
        <v/>
      </c>
      <c r="C3" s="18"/>
      <c r="D3" s="61"/>
      <c r="E3" s="18"/>
      <c r="F3" s="20"/>
      <c r="G3" s="21">
        <f t="shared" ca="1" si="0"/>
        <v>45975.533225925923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45975.533225925923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45975.533225925923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45975.533225925923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45975.533225925923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45975.533225925923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45975.533225925923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45975.533225925923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45975.533225925923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45975.533225925923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45975.533225925923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45975.533225925923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45975.533225925923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45975.533225925923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45975.533225925923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45975.533225925923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45975.533225925923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45975.533225925923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45975.533225925923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45975.533225925923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45975.533225925923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45975.533225925923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45975.533225925923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45975.533225925923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45975.533225925923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45975.533225925923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45975.533225925923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45975.533225925923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45975.533225925923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45975.533225925923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45975.533225925923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45975.533225925923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45975.533225925923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45975.533225925923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45975.533225925923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45975.533225925923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45975.533225925923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45975.533225925923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45975.533225925923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45975.533225925923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45975.533225925923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45975.533225925923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45975.533225925923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45975.533225925923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45975.533225925923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45975.533225925923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45975.533225925923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45975.533225925923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45975.533225925923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45975.533225925923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45975.533225925923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45975.533225925923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45975.533225925923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45975.533225925923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45975.533225925923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45975.533225925923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45975.533225925923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45975.533225925923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45975.533225925923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45975.533225925923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45975.533225925923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45975.533225925923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45975.533225925923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45975.533225925923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45975.533225925923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45975.533225925923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45975.533225925923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45975.533225925923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45975.533225925923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45975.533225925923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45975.533225925923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45975.533225925923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45975.533225925923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45975.533225925923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45975.533225925923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45975.533225925923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45975.533225925923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45975.533225925923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45975.533225925923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45975.533225925923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45975.533225925923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45975.533225925923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45975.533225925923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45975.533225925923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45975.533225925923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45975.533225925923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45975.533225925923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45975.533225925923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45975.533225925923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45975.533225925923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45975.533225925923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45975.533225925923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45975.533225925923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45975.533225925923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45975.533225925923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45975.533225925923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45975.533225925923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45975.533225925923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45975.533225925923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45975.533225925923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45975.533225925923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45975.533225925923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45975.533225925923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45975.533225925923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45975.533225925923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45975.533225925923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45975.533225925923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45975.533225925923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45975.533225925923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45975.533225925923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45975.533225925923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45975.533225925923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45975.533225925923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45975.533225925923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45975.533225925923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45975.533225925923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45975.533225925923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45975.533225925923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45975.533225925923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45975.533225925923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45975.533225925923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45975.533225925923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45975.533225925923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45975.533225925923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45975.533225925923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45975.533225925923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45975.533225925923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45975.533225925923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45975.533225925923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45975.533225925923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45975.533225925923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45975.533225925923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45975.533225925923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45975.533225925923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45975.533225925923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45975.533225925923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45975.533225925923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45975.533225925923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45975.533225925923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45975.533225925923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45975.533225925923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45975.533225925923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45975.533225925923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45975.533225925923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45975.533225925923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45975.533225925923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45975.533225925923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45975.533225925923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45975.533225925923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45975.533225925923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45975.533225925923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45975.533225925923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45975.533225925923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45975.533225925923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45975.533225925923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45975.533225925923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45975.533225925923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45975.533225925923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45975.533225925923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45975.533225925923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45975.533225925923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45975.533225925923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45975.533225925923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45975.533225925923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45975.533225925923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45975.533225925923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45975.533225925923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45975.533225925923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45975.533225925923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45975.533225925923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45975.533225925923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45975.533225925923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45975.533225925923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45975.533225925923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45975.533225925923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45975.533225925923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45975.533225925923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45975.533225925923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45975.533225925923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45975.533225925923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45975.533225925923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45975.533225925923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45975.533225925923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45975.533225925923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45975.533225925923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45975.533225925923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45975.533225925923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45975.533225925923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45975.533225925923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45975.533225925923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45975.533225925923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45975.533225925923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45975.533225925923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45975.533225925923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45975.533225925923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45975.533225925923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45975.533225925923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45975.533225925923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45975.533225925923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45975.533225925923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45975.533225925923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45975.533225925923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45975.533225925923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45975.533225925923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45975.533225925923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45975.533225925923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45975.533225925923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45975.533225925923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45975.533225925923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45975.533225925923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45975.533225925923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45975.533225925923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45975.533225925923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45975.533225925923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45975.533225925923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45975.533225925923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45975.533225925923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45975.533225925923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45975.533225925923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45975.533225925923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45975.533225925923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45975.533225925923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45975.533225925923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45975.533225925923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45975.533225925923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45975.533225925923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45975.533225925923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45975.533225925923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45975.533225925923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45975.533225925923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45975.533225925923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45975.533225925923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45975.533225925923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45975.533225925923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45975.533225925923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45975.533225925923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45975.533225925923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45975.533225925923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45975.533225925923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45975.533225925923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45975.533225925923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45975.533225925923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45975.533225925923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45975.533225925923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45975.533225925923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45975.533225925923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45975.533225925923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45975.533225925923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45975.533225925923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45975.533225925923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45975.533225925923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45975.533225925923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45975.533225925923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45975.533225925923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45975.533225925923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45975.533225925923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45975.533225925923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45975.533225925923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45975.533225925923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45975.533225925923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45975.533225925923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45975.533225925923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45975.533225925923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45975.533225925923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45975.533225925923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45975.533225925923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45975.533225925923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45975.533225925923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45975.533225925923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45975.533225925923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45975.533225925923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45975.533225925923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45975.533225925923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45975.533225925923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45975.533225925923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45975.533225925923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45975.533225925923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45975.533225925923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45975.533225925923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45975.533225925923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45975.533225925923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45975.533225925923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45975.533225925923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45975.533225925923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45975.533225925923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45975.533225925923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45975.533225925923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45975.533225925923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45975.533225925923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45975.533225925923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45975.533225925923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45975.533225925923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45975.533225925923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45975.533225925923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45975.533225925923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45975.533225925923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45975.533225925923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45975.533225925923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45975.533225925923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45975.533225925923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45975.533225925923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45975.533225925923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45975.533225925923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45975.533225925923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45975.533225925923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45975.533225925923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45975.533225925923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45975.533225925923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45975.533225925923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45975.533225925923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45975.533225925923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45975.533225925923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45975.533225925923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45975.533225925923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45975.533225925923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45975.533225925923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45975.533225925923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45975.533225925923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45975.533225925923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45975.533225925923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45975.533225925923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45975.533225925923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45975.533225925923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45975.533225925923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45975.533225925923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45975.533225925923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45975.533225925923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45975.533225925923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45975.533225925923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45975.533225925923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45975.533225925923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45975.533225925923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45975.533225925923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45975.533225925923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45975.533225925923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45975.533225925923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45975.533225925923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45975.533225925923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45975.533225925923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45975.533225925923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45975.533225925923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45975.533225925923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45975.533225925923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45975.533225925923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45975.533225925923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45975.533225925923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45975.533225925923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45975.533225925923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45975.533225925923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45975.533225925923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45975.533225925923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45975.533225925923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45975.533225925923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45975.533225925923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45975.533225925923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45975.533225925923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45975.533225925923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45975.533225925923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45975.533225925923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45975.533225925923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45975.533225925923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45975.533225925923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45975.533225925923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45975.533225925923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45975.533225925923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45975.533225925923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45975.533225925923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45975.533225925923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45975.533225925923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45975.533225925923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45975.533225925923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45975.533225925923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45975.533225925923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45975.533225925923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45975.533225925923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45975.533225925923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45975.533225925923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45975.533225925923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45975.533225925923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45975.533225925923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45975.533225925923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45975.533225925923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45975.533225925923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45975.533225925923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45975.533225925923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45975.533225925923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45975.533225925923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45975.533225925923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45975.533225925923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45975.533225925923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45975.533225925923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45975.533225925923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45975.533225925923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45975.533225925923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45975.533225925923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45975.533225925923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45975.533225925923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45975.533225925923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45975.533225925923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45975.533225925923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45975.533225925923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45975.533225925923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45975.533225925923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45975.533225925923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45975.533225925923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45975.533225925923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45975.533225925923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45975.533225925923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45975.533225925923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45975.533225925923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45975.533225925923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45975.533225925923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45975.533225925923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45975.533225925923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45975.533225925923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45975.533225925923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45975.533225925923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45975.533225925923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45975.533225925923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45975.533225925923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45975.533225925923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45975.533225925923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45975.533225925923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45975.533225925923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45975.533225925923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45975.533225925923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45975.533225925923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45975.533225925923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45975.533225925923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45975.533225925923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45975.533225925923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45975.533225925923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45975.533225925923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45975.533225925923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45975.533225925923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45975.533225925923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45975.533225925923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45975.533225925923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45975.533225925923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45975.533225925923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45975.533225925923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45975.533225925923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45975.533225925923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45975.533225925923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45975.533225925923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45975.533225925923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45975.533225925923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45975.533225925923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45975.533225925923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45975.533225925923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45975.533225925923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45975.533225925923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45975.533225925923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45975.533225925923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45975.533225925923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45975.533225925923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45975.533225925923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45975.533225925923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45975.533225925923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45975.533225925923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45975.533225925923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45975.533225925923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45975.533225925923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45975.533225925923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45975.533225925923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45975.533225925923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45975.533225925923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45975.533225925923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45975.533225925923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45975.533225925923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45975.533225925923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45975.533225925923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45975.533225925923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45975.533225925923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45975.533225925923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45975.533225925923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45975.533225925923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45975.533225925923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45975.533225925923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45975.533225925923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45975.533225925923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45975.533225925923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45975.533225925923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45975.533225925923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45975.533225925923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45975.533225925923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45975.533225925923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45975.533225925923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45975.533225925923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45975.533225925923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45975.533225925923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45975.533225925923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45975.533225925923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45975.533225925923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45975.533225925923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45975.533225925923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45975.533225925923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45975.533225925923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45975.533225925923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45975.533225925923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45975.533225925923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45975.533225925923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45975.533225925923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45975.533225925923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45975.533225925923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45975.533225925923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45975.533225925923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45975.533225925923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45975.533225925923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45975.533225925923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45975.533225925923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45975.533225925923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45975.533225925923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45975.533225925923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45975.533225925923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45975.533225925923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45975.533225925923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45975.533225925923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45975.533225925923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45975.533225925923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45975.533225925923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45975.533225925923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45975.533225925923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45975.533225925923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45975.533225925923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45975.533225925923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45975.533225925923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45975.533225925923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45975.533225925923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45975.533225925923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45975.533225925923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45975.533225925923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45975.533225925923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45975.533225925923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45975.533225925923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45975.533225925923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45975.533225925923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45975.533225925923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45975.533225925923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45975.533225925923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45975.533225925923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45975.533225925923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45975.533225925923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45975.533225925923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45975.533225925923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45975.533225925923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45975.533225925923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45975.533225925923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45975.533225925923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45975.533225925923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45975.533225925923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45975.533225925923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45975.533225925923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45975.533225925923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45975.533225925923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45975.533225925923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45975.533225925923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45975.533225925923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45975.533225925923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45975.533225925923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45975.533225925923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45975.533225925923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45975.533225925923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45975.533225925923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45975.533225925923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45975.533225925923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45975.533225925923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45975.533225925923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45975.533225925923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45975.533225925923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45975.533225925923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45975.533225925923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45975.533225925923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45975.533225925923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45975.533225925923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45975.533225925923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45975.533225925923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45975.533225925923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45975.533225925923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45975.533225925923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45975.533225925923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45975.533225925923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45975.533225925923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45975.533225925923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45975.533225925923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45975.533225925923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45975.533225925923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45975.533225925923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45975.533225925923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45975.533225925923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45975.533225925923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45975.533225925923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45975.533225925923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45975.533225925923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45975.533225925923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45975.533225925923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45975.533225925923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45975.533225925923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45975.533225925923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45975.533225925923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45975.533225925923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45975.533225925923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45975.533225925923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45975.533225925923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45975.533225925923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45975.533225925923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45975.533225925923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45975.533225925923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45975.533225925923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45975.533225925923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45975.533225925923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45975.533225925923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45975.533225925923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45975.533225925923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45975.533225925923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45975.533225925923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45975.533225925923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45975.533225925923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45975.533225925923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45975.533225925923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45975.533225925923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45975.533225925923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45975.533225925923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45975.533225925923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45975.533225925923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45975.533225925923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45975.533225925923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45975.533225925923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45975.533225925923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45975.533225925923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45975.533225925923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45975.533225925923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45975.533225925923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45975.533225925923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45975.533225925923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45975.533225925923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45975.533225925923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45975.533225925923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45975.533225925923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45975.533225925923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45975.533225925923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45975.533225925923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45975.533225925923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45975.533225925923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45975.533225925923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45975.533225925923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45975.533225925923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45975.533225925923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45975.533225925923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45975.533225925923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45975.533225925923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45975.533225925923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45975.533225925923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45975.533225925923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45975.533225925923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45975.533225925923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45975.533225925923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45975.533225925923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45975.533225925923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45975.533225925923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45975.533225925923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45975.533225925923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45975.533225925923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45975.533225925923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45975.533225925923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45975.533225925923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45975.533225925923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45975.533225925923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45975.533225925923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45975.533225925923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45975.533225925923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45975.533225925923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45975.533225925923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45975.533225925923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45975.533225925923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45975.533225925923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45975.533225925923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45975.533225925923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45975.533225925923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45975.533225925923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45975.533225925923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45975.533225925923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45975.533225925923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45975.533225925923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45975.533225925923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45975.533225925923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45975.533225925923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45975.533225925923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45975.533225925923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45975.533225925923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45975.533225925923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45975.533225925923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45975.533225925923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45975.533225925923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45975.533225925923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45975.533225925923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45975.533225925923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45975.533225925923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45975.533225925923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45975.533225925923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45975.533225925923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45975.533225925923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45975.533225925923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45975.533225925923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45975.533225925923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45975.533225925923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45975.533225925923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45975.533225925923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45975.533225925923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45975.533225925923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45975.533225925923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45975.533225925923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45975.533225925923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45975.533225925923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45975.533225925923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45975.533225925923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45975.533225925923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45975.533225925923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45975.533225925923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45975.533225925923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45975.533225925923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45975.533225925923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45975.533225925923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45975.533225925923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45975.533225925923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45975.533225925923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45975.533225925923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45975.533225925923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45975.533225925923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45975.533225925923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45975.533225925923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45975.533225925923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45975.533225925923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45975.533225925923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45975.533225925923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45975.533225925923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45975.533225925923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45975.533225925923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45975.533225925923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45975.533225925923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45975.533225925923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45975.533225925923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45975.533225925923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45975.533225925923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45975.533225925923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45975.533225925923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45975.533225925923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45975.533225925923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45975.533225925923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45975.533225925923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45975.533225925923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45975.533225925923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45975.533225925923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45975.533225925923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45975.533225925923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45975.533225925923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45975.533225925923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45975.533225925923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45975.533225925923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45975.533225925923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45975.533225925923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45975.533225925923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45975.533225925923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45975.533225925923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45975.533225925923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45975.533225925923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45975.533225925923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45975.533225925923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45975.533225925923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45975.533225925923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45975.533225925923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45975.533225925923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45975.533225925923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45975.533225925923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45975.533225925923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45975.533225925923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45975.533225925923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45975.533225925923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45975.533225925923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45975.533225925923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45975.533225925923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45975.533225925923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45975.533225925923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45975.533225925923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45975.533225925923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45975.533225925923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45975.533225925923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45975.533225925923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45975.533225925923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45975.533225925923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45975.533225925923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45975.533225925923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45975.533225925923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45975.533225925923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45975.533225925923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45975.533225925923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45975.533225925923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45975.533225925923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45975.533225925923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45975.533225925923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45975.533225925923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45975.533225925923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45975.533225925923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45975.533225925923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45975.533225925923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45975.533225925923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45975.533225925923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45975.533225925923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45975.533225925923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45975.533225925923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45975.533225925923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45975.533225925923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45975.533225925923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45975.533225925923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45975.533225925923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45975.533225925923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45975.533225925923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45975.533225925923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45975.533225925923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45975.533225925923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45975.533225925923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45975.533225925923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45975.533225925923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45975.533225925923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45975.533225925923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45975.533225925923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45975.533225925923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45975.533225925923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45975.533225925923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45975.533225925923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45975.533225925923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45975.533225925923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45975.533225925923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45975.533225925923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45975.533225925923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45975.533225925923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45975.533225925923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45975.533225925923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45975.533225925923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45975.533225925923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45975.533225925923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45975.533225925923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45975.533225925923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45975.533225925923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45975.533225925923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45975.533225925923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45975.533225925923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45975.533225925923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45975.533225925923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45975.533225925923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45975.533225925923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45975.533225925923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45975.533225925923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45975.533225925923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45975.533225925923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45975.533225925923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45975.533225925923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45975.533225925923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45975.533225925923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45975.533225925923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45975.533225925923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45975.533225925923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45975.533225925923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45975.533225925923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45975.533225925923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45975.533225925923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45975.533225925923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45975.533225925923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45975.533225925923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45975.533225925923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45975.533225925923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45975.533225925923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45975.533225925923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45975.533225925923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45975.533225925923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45975.533225925923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45975.533225925923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45975.533225925923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45975.533225925923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45975.533225925923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45975.533225925923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45975.533225925923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45975.533225925923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45975.533225925923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45975.533225925923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45975.533225925923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45975.533225925923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45975.533225925923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45975.533225925923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45975.533225925923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45975.533225925923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45975.533225925923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45975.533225925923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45975.533225925923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45975.533225925923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45975.533225925923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45975.533225925923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45975.533225925923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45975.533225925923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45975.533225925923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45975.533225925923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45975.533225925923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45975.533225925923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45975.533225925923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45975.533225925923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45975.533225925923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45975.533225925923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45975.533225925923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45975.533225925923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45975.533225925923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45975.533225925923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45975.533225925923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45975.533225925923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45975.533225925923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45975.533225925923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45975.533225925923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45975.533225925923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45975.533225925923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45975.533225925923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45975.533225925923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45975.533225925923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45975.533225925923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45975.533225925923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45975.533225925923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45975.533225925923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45975.533225925923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45975.533225925923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45975.533225925923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45975.533225925923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45975.533225925923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45975.533225925923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45975.533225925923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45975.533225925923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45975.533225925923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45975.533225925923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45975.533225925923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45975.533225925923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45975.533225925923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45975.533225925923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45975.533225925923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45975.533225925923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45975.533225925923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45975.533225925923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45975.533225925923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45975.533225925923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45975.533225925923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45975.533225925923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45975.533225925923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45975.533225925923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45975.533225925923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45975.533225925923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45975.533225925923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45975.533225925923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45975.533225925923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45975.533225925923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45975.533225925923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45975.533225925923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1023" ca="1" si="15">IFERROR(NOW()-F960,"-")</f>
        <v>45975.533225925923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45975.533225925923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45975.533225925923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45975.533225925923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45975.533225925923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45975.533225925923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45975.533225925923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45975.533225925923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45975.533225925923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45975.533225925923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45975.533225925923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45975.533225925923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45975.533225925923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45975.533225925923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45975.533225925923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45975.533225925923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45975.533225925923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45975.533225925923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45975.533225925923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45975.533225925923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45975.533225925923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45975.533225925923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45975.533225925923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45975.533225925923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45975.533225925923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45975.533225925923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45975.533225925923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45975.533225925923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45975.533225925923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45975.533225925923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45975.533225925923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45975.533225925923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45975.533225925923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45975.533225925923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45975.533225925923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45975.533225925923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45975.533225925923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45975.533225925923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45975.533225925923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45975.533225925923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45975.533225925923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45975.533225925923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45975.533225925923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45975.533225925923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45975.533225925923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45975.533225925923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45975.533225925923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45975.533225925923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45975.533225925923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45975.533225925923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45975.533225925923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45975.533225925923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45975.533225925923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45975.533225925923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45975.533225925923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45975.533225925923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45975.533225925923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45975.533225925923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45975.533225925923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45975.533225925923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45975.533225925923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45975.533225925923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45975.533225925923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5"/>
        <v>45975.533225925923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ref="G1024:G1038" ca="1" si="16">IFERROR(NOW()-F1024,"-")</f>
        <v>45975.533225925923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45975.533225925923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45975.533225925923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45975.533225925923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45975.533225925923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45975.533225925923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45975.533225925923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45975.533225925923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45975.533225925923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45975.533225925923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45975.533225925923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45975.533225925923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45975.533225925923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45975.533225925923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45975.533225925923</v>
      </c>
      <c r="H1038" s="22"/>
      <c r="I1038" s="19" t="str">
        <f>IFERROR(VLOOKUP(D1038,DB!A:F,6,0),"")</f>
        <v/>
      </c>
      <c r="J1038" s="18" t="str">
        <f>IFERROR(VLOOKUP(D1038,DB!A:G,7,0),"")</f>
        <v/>
      </c>
      <c r="K1038" s="45"/>
      <c r="L1038" s="23" t="str">
        <f>IFERROR(VLOOKUP(D1038,DB!A:I,9,0),"")</f>
        <v/>
      </c>
    </row>
  </sheetData>
  <dataValidations count="2">
    <dataValidation allowBlank="1" showInputMessage="1" showErrorMessage="1" sqref="E1" xr:uid="{5914219A-CB83-432D-936A-CC0CB6F3982A}"/>
    <dataValidation type="list" allowBlank="1" showInputMessage="1" showErrorMessage="1" sqref="E2:E10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workbookViewId="0">
      <selection activeCell="B11" sqref="B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272.05250833332684</v>
      </c>
      <c r="H2" s="96">
        <v>45703.474768518521</v>
      </c>
      <c r="I2" s="96" t="str">
        <f>IFERROR(VLOOKUP(D2,DB!A:F,6,0),"")</f>
        <v>SCECO</v>
      </c>
      <c r="J2" s="96" t="str">
        <f>IFERROR(VLOOKUP(D2,DB!A:G,7,0),"")</f>
        <v>Dead</v>
      </c>
      <c r="K2" s="98" t="s">
        <v>39113</v>
      </c>
      <c r="L2" s="92" t="str">
        <f>IFERROR(VLOOKUP(D2,DB!A:I,9,0),"")</f>
        <v>Latis</v>
      </c>
    </row>
    <row r="3" spans="1:16" ht="15" customHeight="1">
      <c r="A3" s="135"/>
      <c r="B3" s="135" t="str">
        <f>IFERROR(VLOOKUP(D3,DB!A:K,11,0),"")</f>
        <v/>
      </c>
      <c r="C3" s="94"/>
      <c r="D3" s="92"/>
      <c r="E3" s="95"/>
      <c r="F3" s="96"/>
      <c r="G3" s="97">
        <f ca="1">IFERROR(NOW()-F3,"")</f>
        <v>45975.533225925923</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45975.533225925923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45975.533225925923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45975.533225925923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45975.533225925923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45975.533225925923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45975.533225925923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45975.533225925923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45975.533225925923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45975.533225925923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45975.533225925923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45975.533225925923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45975.533225925923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45975.533225925923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45975.533225925923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45975.533225925923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45975.533225925923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45975.533225925923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45975.533225925923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45975.533225925923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45975.533225925923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45975.533225925923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45975.533225925923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45975.533225925923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45975.533225925923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45975.533225925923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45975.533225925923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45975.533225925923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45975.533225925923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45975.533225925923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45975.533225925923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45975.533225925923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45975.533225925923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45975.533225925923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45975.533225925923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45975.533225925923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45975.533225925923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45975.533225925923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45975.533225925923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45975.533225925923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45975.533225925923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45975.533225925923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45975.533225925923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45975.533225925923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45975.533225925923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45975.533225925923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45975.533225925923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45975.533225925923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45975.533225925923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45975.533225925923</v>
      </c>
      <c r="H52" s="96"/>
      <c r="I52" s="135" t="str">
        <f>IFERROR(VLOOKUP(D52,DB!A:F,6,0),"")</f>
        <v/>
      </c>
      <c r="J52" s="135" t="str">
        <f>IFERROR(VLOOKUP(D52,DB!A:G,7,0),"")</f>
        <v/>
      </c>
      <c r="K52" s="98"/>
      <c r="L52" s="92" t="str">
        <f>IFERROR(VLOOKUP(D52,DB!A:I,9,0),"")</f>
        <v/>
      </c>
    </row>
  </sheetData>
  <dataValidations count="2">
    <dataValidation allowBlank="1" showInputMessage="1" showErrorMessage="1" sqref="E1" xr:uid="{A4F81451-56CC-4543-9497-104C4E44EE4B}"/>
    <dataValidation type="list" allowBlank="1" showInputMessage="1" showErrorMessage="1" sqref="E2:E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3"/>
  <sheetViews>
    <sheetView workbookViewId="0">
      <selection activeCell="D10" sqref="D10"/>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39114</v>
      </c>
      <c r="B2" s="37" t="str">
        <f>IFERROR(VLOOKUP(D2,DB!A:K,11,0),"")</f>
        <v>R5</v>
      </c>
      <c r="C2" s="37">
        <v>3</v>
      </c>
      <c r="D2" s="107" t="s">
        <v>36011</v>
      </c>
      <c r="E2" s="37" t="s">
        <v>39021</v>
      </c>
      <c r="F2" s="38">
        <v>45891.832060185188</v>
      </c>
      <c r="G2" s="116">
        <f ca="1">IFERROR(NOW()-F2,"")</f>
        <v>83.701165740734723</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39100</v>
      </c>
      <c r="F3" s="38">
        <v>45926.188877314817</v>
      </c>
      <c r="G3" s="116">
        <f t="shared" ref="G3" ca="1" si="0">IFERROR(NOW()-F3,"")</f>
        <v>49.344348611106398</v>
      </c>
      <c r="H3" s="38">
        <v>45926.158159722225</v>
      </c>
      <c r="I3" s="37" t="str">
        <f>IFERROR(VLOOKUP(D3,DB!A:F,6,0),"")</f>
        <v>SCECO</v>
      </c>
      <c r="J3" s="37" t="str">
        <f>IFERROR(VLOOKUP(D3,DB!A:G,7,0),"")</f>
        <v>Good</v>
      </c>
      <c r="K3" s="37" t="s">
        <v>39117</v>
      </c>
      <c r="L3" s="37" t="str">
        <f>IFERROR(VLOOKUP(D3,DB!A:I,9,0),"")</f>
        <v>Latis</v>
      </c>
      <c r="M3" s="106"/>
    </row>
    <row r="4" spans="1:13" ht="48" customHeight="1">
      <c r="A4" s="124" t="s">
        <v>39118</v>
      </c>
      <c r="B4" s="124" t="str">
        <f>IFERROR(VLOOKUP(D4,DB!A:K,11,0),"")</f>
        <v>R5</v>
      </c>
      <c r="C4" s="124">
        <v>1</v>
      </c>
      <c r="D4" s="124" t="s">
        <v>34758</v>
      </c>
      <c r="E4" s="124" t="s">
        <v>39100</v>
      </c>
      <c r="F4" s="125">
        <v>45948.661111111112</v>
      </c>
      <c r="G4" s="126">
        <f t="shared" ref="G4" ca="1" si="1">IFERROR(NOW()-F4,"")</f>
        <v>26.872114814810629</v>
      </c>
      <c r="H4" s="125">
        <v>45948.661111111112</v>
      </c>
      <c r="I4" s="124" t="str">
        <f>IFERROR(VLOOKUP(D4,DB!A:F,6,0),"")</f>
        <v>SCECO</v>
      </c>
      <c r="J4" s="124" t="str">
        <f>IFERROR(VLOOKUP(D4,DB!A:G,7,0),"")</f>
        <v>Dead</v>
      </c>
      <c r="K4" s="124" t="s">
        <v>39119</v>
      </c>
      <c r="L4" s="124" t="str">
        <f>IFERROR(VLOOKUP(D4,DB!A:I,9,0),"")</f>
        <v>Latis</v>
      </c>
    </row>
    <row r="5" spans="1:13" ht="30.75">
      <c r="A5" s="124" t="s">
        <v>39120</v>
      </c>
      <c r="B5" s="124" t="s">
        <v>5443</v>
      </c>
      <c r="C5" s="124">
        <v>1</v>
      </c>
      <c r="D5" s="124" t="s">
        <v>32330</v>
      </c>
      <c r="E5" s="124" t="s">
        <v>39021</v>
      </c>
      <c r="F5" s="125">
        <v>45968.848599537036</v>
      </c>
      <c r="G5" s="126">
        <v>0.54726851851851854</v>
      </c>
      <c r="H5" s="125">
        <v>45968.827465277776</v>
      </c>
      <c r="I5" s="124" t="s">
        <v>22</v>
      </c>
      <c r="J5" s="124" t="s">
        <v>65</v>
      </c>
      <c r="K5" s="124" t="s">
        <v>39121</v>
      </c>
      <c r="L5" s="124" t="s">
        <v>8145</v>
      </c>
    </row>
    <row r="6" spans="1:13">
      <c r="A6" s="124"/>
      <c r="B6" s="124" t="str">
        <f>IFERROR(VLOOKUP(D6,DB!A:K,11,0),"")</f>
        <v/>
      </c>
      <c r="C6" s="124"/>
      <c r="D6" s="124"/>
      <c r="E6" s="124"/>
      <c r="F6" s="124"/>
      <c r="G6" s="126">
        <f t="shared" ref="G6:G66" ca="1" si="2">IFERROR(NOW()-F6,"")</f>
        <v>45975.533225925923</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45975.533225925923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45975.533225925923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45975.533225925923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45975.533225925923</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4"/>
      <c r="G11" s="126">
        <f t="shared" ca="1" si="2"/>
        <v>45975.533225925923</v>
      </c>
      <c r="H11" s="125"/>
      <c r="I11" s="124" t="str">
        <f>IFERROR(VLOOKUP(D11,DB!A:F,6,0),"")</f>
        <v/>
      </c>
      <c r="J11" s="124" t="str">
        <f>IFERROR(VLOOKUP(D11,DB!A:G,7,0),"")</f>
        <v/>
      </c>
      <c r="K11" s="124"/>
      <c r="L11" s="124" t="str">
        <f>IFERROR(VLOOKUP(D11,DB!A:I,9,0),"")</f>
        <v/>
      </c>
    </row>
    <row r="12" spans="1:13">
      <c r="A12" s="124"/>
      <c r="B12" s="124" t="str">
        <f>IFERROR(VLOOKUP(D12,DB!A:K,11,0),"")</f>
        <v/>
      </c>
      <c r="C12" s="124"/>
      <c r="D12" s="157"/>
      <c r="E12" s="124"/>
      <c r="F12" s="124"/>
      <c r="G12" s="126">
        <f t="shared" ca="1" si="2"/>
        <v>45975.533225925923</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4"/>
      <c r="G13" s="126">
        <f t="shared" ca="1" si="2"/>
        <v>45975.533225925923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45975.533225925923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45975.533225925923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45975.533225925923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45975.533225925923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45975.533225925923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45975.533225925923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45975.533225925923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45975.533225925923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45975.533225925923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45975.533225925923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45975.533225925923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45975.533225925923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45975.533225925923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45975.533225925923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45975.533225925923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45975.533225925923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45975.533225925923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45975.533225925923</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45975.533225925923</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45975.533225925923</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45975.533225925923</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45975.533225925923</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45975.533225925923</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45975.533225925923</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45975.533225925923</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45975.533225925923</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45975.533225925923</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45975.533225925923</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45975.533225925923</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45975.533225925923</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45975.533225925923</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45975.533225925923</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45975.533225925923</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45975.533225925923</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45975.533225925923</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45975.533225925923</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45975.533225925923</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45975.533225925923</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45975.533225925923</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45975.533225925923</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45975.533225925923</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45975.533225925923</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45975.533225925923</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45975.533225925923</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45975.533225925923</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45975.533225925923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2"/>
        <v>45975.533225925923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2"/>
        <v>45975.533225925923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2"/>
        <v>45975.533225925923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2"/>
        <v>45975.533225925923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45975.533225925923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45975.533225925923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45975.533225925923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ref="G67:G130" ca="1" si="3">IFERROR(NOW()-F67,"")</f>
        <v>45975.533225925923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45975.533225925923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45975.533225925923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45975.533225925923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45975.533225925923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45975.533225925923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45975.533225925923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45975.533225925923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45975.533225925923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45975.533225925923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45975.533225925923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45975.533225925923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45975.533225925923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45975.533225925923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45975.533225925923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45975.533225925923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45975.533225925923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45975.533225925923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45975.533225925923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45975.533225925923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45975.533225925923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45975.533225925923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45975.533225925923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45975.533225925923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45975.533225925923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45975.533225925923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45975.533225925923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45975.533225925923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45975.533225925923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45975.533225925923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45975.533225925923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45975.533225925923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45975.533225925923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45975.533225925923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45975.533225925923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45975.533225925923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45975.533225925923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45975.533225925923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45975.533225925923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45975.533225925923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45975.533225925923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45975.533225925923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45975.533225925923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45975.533225925923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45975.533225925923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45975.533225925923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45975.533225925923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45975.533225925923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45975.533225925923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45975.533225925923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45975.533225925923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45975.533225925923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45975.533225925923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45975.533225925923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45975.533225925923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45975.533225925923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45975.533225925923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45975.533225925923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45975.533225925923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45975.533225925923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45975.533225925923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45975.533225925923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45975.533225925923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45975.533225925923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ref="G131:G194" ca="1" si="4">IFERROR(NOW()-F131,"")</f>
        <v>45975.533225925923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45975.533225925923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45975.533225925923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45975.533225925923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45975.533225925923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45975.533225925923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45975.533225925923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45975.533225925923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45975.533225925923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45975.533225925923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45975.533225925923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45975.533225925923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45975.533225925923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45975.533225925923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45975.533225925923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45975.533225925923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45975.533225925923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45975.533225925923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45975.533225925923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45975.533225925923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45975.533225925923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45975.533225925923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45975.533225925923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45975.533225925923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45975.533225925923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45975.533225925923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45975.533225925923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45975.533225925923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45975.533225925923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45975.533225925923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45975.533225925923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45975.533225925923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45975.533225925923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45975.533225925923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45975.533225925923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45975.533225925923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45975.533225925923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45975.533225925923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45975.533225925923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45975.533225925923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45975.533225925923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45975.533225925923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45975.533225925923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45975.533225925923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45975.533225925923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45975.533225925923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45975.533225925923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45975.533225925923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45975.533225925923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45975.533225925923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45975.533225925923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45975.533225925923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45975.533225925923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45975.533225925923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45975.533225925923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45975.533225925923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45975.533225925923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45975.533225925923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45975.533225925923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45975.533225925923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45975.533225925923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45975.533225925923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45975.533225925923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45975.533225925923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ref="G195:G258" ca="1" si="5">IFERROR(NOW()-F195,"")</f>
        <v>45975.533225925923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45975.533225925923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45975.533225925923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45975.533225925923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45975.533225925923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45975.533225925923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45975.533225925923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45975.533225925923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45975.533225925923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45975.533225925923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45975.533225925923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45975.533225925923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45975.533225925923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45975.533225925923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45975.533225925923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45975.533225925923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45975.533225925923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45975.533225925923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45975.533225925923</v>
      </c>
      <c r="H213" s="124"/>
      <c r="I213" s="124" t="str">
        <f>IFERROR(VLOOKUP(D213,DB!A:F,6,0),"")</f>
        <v/>
      </c>
      <c r="J213" s="124" t="str">
        <f>IFERROR(VLOOKUP(D213,DB!A:G,7,0),"")</f>
        <v/>
      </c>
      <c r="K213" s="124"/>
      <c r="L213" s="124" t="str">
        <f>IFERROR(VLOOKUP(D213,DB!A:I,9,0),"")</f>
        <v/>
      </c>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sheetData>
  <dataValidations count="2">
    <dataValidation allowBlank="1" showInputMessage="1" showErrorMessage="1" sqref="E1" xr:uid="{920C6338-E771-4DAE-8C89-92A9093EA4DE}"/>
    <dataValidation type="list" allowBlank="1" showInputMessage="1" showErrorMessage="1" sqref="E2:E2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3"/>
  <sheetViews>
    <sheetView tabSelected="1" workbookViewId="0">
      <selection activeCell="D4" sqref="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39122</v>
      </c>
      <c r="B2" s="141" t="str">
        <f>IFERROR(VLOOKUP(D2,DB!A:K,11,0),"")</f>
        <v>R6</v>
      </c>
      <c r="C2" s="142">
        <v>1</v>
      </c>
      <c r="D2" s="141" t="s">
        <v>35357</v>
      </c>
      <c r="E2" s="124" t="s">
        <v>39123</v>
      </c>
      <c r="F2" s="158">
        <v>45975.140439814815</v>
      </c>
      <c r="G2" s="75">
        <f ca="1">IFERROR(NOW()-F2,"-")</f>
        <v>0.39278611110785278</v>
      </c>
      <c r="H2" s="143">
        <v>45975.150659722225</v>
      </c>
      <c r="I2" s="141" t="str">
        <f>IFERROR(VLOOKUP(D2,DB!A:F,6,0),"")</f>
        <v>SCECO</v>
      </c>
      <c r="J2" s="141" t="str">
        <f>IFERROR(VLOOKUP(D2,DB!A:G,7,0),"")</f>
        <v>Dead</v>
      </c>
      <c r="K2" s="144" t="s">
        <v>39124</v>
      </c>
      <c r="L2" s="145" t="str">
        <f>IFERROR(VLOOKUP(D2,DB!A:I,9,0),"")</f>
        <v>Latis</v>
      </c>
    </row>
    <row r="3" spans="1:16382" ht="31.5" customHeight="1">
      <c r="A3" s="140" t="s">
        <v>39125</v>
      </c>
      <c r="B3" s="141" t="str">
        <f>IFERROR(VLOOKUP(D3,DB!A:K,11,0),"")</f>
        <v>R6</v>
      </c>
      <c r="C3" s="142">
        <v>2</v>
      </c>
      <c r="D3" s="141" t="s">
        <v>38989</v>
      </c>
      <c r="E3" s="124" t="s">
        <v>39021</v>
      </c>
      <c r="F3" s="143">
        <v>45975.465208333335</v>
      </c>
      <c r="G3" s="105">
        <f t="shared" ref="G3:G35" ca="1" si="0">IFERROR(NOW()-F3,"-")</f>
        <v>6.8017592588148545E-2</v>
      </c>
      <c r="H3" s="143">
        <v>45975.406701388885</v>
      </c>
      <c r="I3" s="141" t="str">
        <f>IFERROR(VLOOKUP(D3,DB!A:F,6,0),"")</f>
        <v>Generator-SG</v>
      </c>
      <c r="J3" s="141" t="str">
        <f>IFERROR(VLOOKUP(D3,DB!A:G,7,0),"")</f>
        <v>Vandalized</v>
      </c>
      <c r="K3" s="144" t="s">
        <v>39126</v>
      </c>
      <c r="L3" s="145" t="str">
        <f>IFERROR(VLOOKUP(D3,DB!A:I,9,0),"")</f>
        <v>Latis</v>
      </c>
    </row>
    <row r="4" spans="1:16382" ht="31.5" customHeight="1">
      <c r="A4" s="140"/>
      <c r="B4" s="141" t="str">
        <f>IFERROR(VLOOKUP(D4,DB!A:K,11,0),"")</f>
        <v/>
      </c>
      <c r="C4" s="142"/>
      <c r="D4" s="141"/>
      <c r="E4" s="124"/>
      <c r="F4" s="143"/>
      <c r="G4" s="105">
        <f t="shared" ca="1" si="0"/>
        <v>45975.533225925923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45975.533225925923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45975.533225925923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45975.533225925923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45975.533225925923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45975.533225925923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45975.533225925923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45975.533225925923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45975.533225925923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45975.533225925923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45975.533225925923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45975.533225925923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45975.533225925923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45975.533225925923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45975.533225925923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45975.533225925923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45975.533225925923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45975.533225925923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45975.533225925923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45975.533225925923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45975.533225925923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45975.533225925923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45975.533225925923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45975.533225925923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45975.533225925923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45975.533225925923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45975.533225925923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45975.533225925923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45975.533225925923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45975.533225925923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45975.533225925923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45975.533225925923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ref="G36:G99" ca="1" si="1">IFERROR(NOW()-F36,"-")</f>
        <v>45975.533225925923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45975.533225925923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45975.533225925923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45975.533225925923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45975.533225925923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45975.533225925923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45975.533225925923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45975.533225925923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45975.533225925923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45975.533225925923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45975.533225925923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45975.533225925923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45975.533225925923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45975.533225925923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45975.533225925923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45975.533225925923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45975.533225925923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45975.533225925923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45975.533225925923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45975.533225925923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45975.533225925923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45975.533225925923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45975.533225925923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45975.533225925923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45975.533225925923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45975.533225925923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45975.533225925923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45975.533225925923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45975.533225925923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45975.533225925923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45975.533225925923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45975.533225925923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45975.533225925923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45975.533225925923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45975.533225925923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45975.533225925923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45975.533225925923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45975.533225925923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45975.533225925923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45975.533225925923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45975.533225925923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45975.533225925923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45975.533225925923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45975.533225925923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45975.533225925923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45975.533225925923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45975.533225925923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45975.533225925923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45975.533225925923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45975.533225925923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45975.533225925923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45975.533225925923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45975.533225925923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45975.533225925923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45975.533225925923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45975.533225925923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45975.533225925923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45975.533225925923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45975.533225925923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45975.533225925923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45975.533225925923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45975.533225925923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45975.533225925923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45975.533225925923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ref="G100:G133" ca="1" si="2">IFERROR(NOW()-F100,"-")</f>
        <v>45975.533225925923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45975.533225925923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45975.533225925923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45975.533225925923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45975.533225925923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45975.533225925923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45975.533225925923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45975.533225925923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45975.533225925923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45975.533225925923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45975.533225925923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45975.533225925923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45975.533225925923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45975.533225925923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45975.533225925923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45975.533225925923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45975.533225925923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45975.533225925923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45975.533225925923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45975.533225925923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45975.533225925923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45975.533225925923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45975.533225925923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45975.533225925923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45975.533225925923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45975.533225925923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45975.533225925923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45975.533225925923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45975.533225925923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45975.533225925923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45975.533225925923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45975.533225925923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45975.533225925923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45975.533225925923</v>
      </c>
      <c r="H133" s="143"/>
      <c r="I133" s="141" t="str">
        <f>IFERROR(VLOOKUP(D133,DB!A:F,6,0),"")</f>
        <v/>
      </c>
      <c r="J133" s="141" t="str">
        <f>IFERROR(VLOOKUP(D133,DB!A:G,7,0),"")</f>
        <v/>
      </c>
      <c r="K133" s="144"/>
      <c r="L133" s="145" t="str">
        <f>IFERROR(VLOOKUP(D133,DB!A:I,9,0),"")</f>
        <v/>
      </c>
    </row>
  </sheetData>
  <dataValidations count="2">
    <dataValidation allowBlank="1" showInputMessage="1" showErrorMessage="1" sqref="E1" xr:uid="{9E1BC488-8814-4F8A-8DBE-742B3278AB71}"/>
    <dataValidation type="list" allowBlank="1" showInputMessage="1" showErrorMessage="1" sqref="E3:E13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2025-11-14T09:49:07Z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