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22" documentId="13_ncr:1_{F6CB121F-512D-4AA6-A0C1-0FB36C537598}" xr6:coauthVersionLast="47" xr6:coauthVersionMax="47" xr10:uidLastSave="{DC1357D2-A69D-4B21-BA32-DE109912E8D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<sst xmlns="http://schemas.openxmlformats.org/spreadsheetml/2006/main" count="179039" uniqueCount="39112">
  <si>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</si>
  <si>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</si>
  <si>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</si>
  <si>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</si>
  <si>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</si>
  <si>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</si>
  <si>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</si>
  <si>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</si>
  <si>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</si>
  <si>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</si>
  <si>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</si>
  <si>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</si>
  <si>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</si>
  <si>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</si>
  <si>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</si>
  <si>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</si>
  <si>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</si>
  <si>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</si>
  <si>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</si>
  <si>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</si>
  <si>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</si>
  <si>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</si>
  <si>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</si>
  <si>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</si>
  <si>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</si>
  <si>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</si>
  <si>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</si>
  <si>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</si>
  <si>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</si>
  <si>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</si>
  <si>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</si>
  <si>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</si>
  <si>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</si>
  <si>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</si>
  <si>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</si>
  <si>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</si>
  <si>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</si>
  <si>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</si>
  <si>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</si>
  <si>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</si>
  <si>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</si>
  <si>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</si>
  <si>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</si>
  <si>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</si>
  <si>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</si>
  <si>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</si>
  <si>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</si>
  <si>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</si>
  <si>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</si>
  <si>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</si>
  <si>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</si>
  <si>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</si>
  <si>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</si>
  <si>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</si>
  <si>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</si>
  <si>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</si>
  <si>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</si>
  <si>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</si>
  <si>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</si>
  <si>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</si>
  <si>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</si>
  <si>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</si>
  <si>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</si>
  <si>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</si>
  <si>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</si>
  <si>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</si>
  <si>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</si>
  <si>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</si>
  <si>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</si>
  <si>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</si>
  <si>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</si>
  <si>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</si>
  <si>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</si>
  <si>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</si>
  <si>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</si>
  <si>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</si>
  <si>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</si>
  <si>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</si>
  <si>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</si>
  <si>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</si>
  <si>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</si>
  <si>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</si>
  <si>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</si>
  <si>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</si>
  <si>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</si>
  <si>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</si>
  <si>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</si>
  <si>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</si>
  <si>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</si>
  <si>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</si>
  <si>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</si>
  <si>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</si>
  <si>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</si>
  <si>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</si>
  <si>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</si>
  <si>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</si>
  <si>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</si>
  <si>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</si>
  <si>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</si>
  <si>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</si>
  <si>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</si>
  <si>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</si>
  <si>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</si>
  <si>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</si>
  <si>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</si>
  <si>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</si>
  <si>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</si>
  <si>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</si>
  <si>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</si>
  <si>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</si>
  <si>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</si>
  <si>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</si>
  <si>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</si>
  <si>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</si>
  <si>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</si>
  <si>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</si>
  <si>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</si>
  <si>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</si>
  <si>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</si>
  <si>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</si>
  <si>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</si>
  <si>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</si>
  <si>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</si>
  <si>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</si>
  <si>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</si>
  <si>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</si>
  <si>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</si>
  <si>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</si>
  <si>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</si>
  <si>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</si>
  <si>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</si>
  <si>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</si>
  <si>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</si>
  <si>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</si>
  <si>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</si>
  <si>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</si>
  <si>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</si>
  <si>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</si>
  <si>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</si>
  <si>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</si>
  <si>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</si>
  <si>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</si>
  <si>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</si>
  <si>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</si>
  <si>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</si>
  <si>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</si>
  <si>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</si>
  <si>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</si>
  <si>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</si>
  <si>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</si>
  <si>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</si>
  <si>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</si>
  <si>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</si>
  <si>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</si>
  <si>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</si>
  <si>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</si>
  <si>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</si>
  <si>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</si>
  <si>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</si>
  <si>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</si>
  <si>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</si>
  <si>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</si>
  <si>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</si>
  <si>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</si>
  <si>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</si>
  <si>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</si>
  <si>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</si>
  <si>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</si>
  <si>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</si>
  <si>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</si>
  <si>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</si>
  <si>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</si>
  <si>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</si>
  <si>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</si>
  <si>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</si>
  <si>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</si>
  <si>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</si>
  <si>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</si>
  <si>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</si>
  <si>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</si>
  <si>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</si>
  <si>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</si>
  <si>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</si>
  <si>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</si>
  <si>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</si>
  <si>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</si>
  <si>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</si>
  <si>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</si>
  <si>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</si>
  <si>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</si>
  <si>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</si>
  <si>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</si>
  <si>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</si>
  <si>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</si>
  <si>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</si>
  <si>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</si>
  <si>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</si>
  <si>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</si>
  <si>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</si>
  <si>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</si>
  <si>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</si>
  <si>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</si>
  <si>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</si>
  <si>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</si>
  <si>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</si>
  <si>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</si>
  <si>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</si>
  <si>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</si>
  <si>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</si>
  <si>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</si>
  <si>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</si>
  <si>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</si>
  <si>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</si>
  <si>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</si>
  <si>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</si>
  <si>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</si>
  <si>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</si>
  <si>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</si>
  <si>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</si>
  <si>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</si>
  <si>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</si>
  <si>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</si>
  <si>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</si>
  <si>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</si>
  <si>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</si>
  <si>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</si>
  <si>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</si>
  <si>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</si>
  <si>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</si>
  <si>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</si>
  <si>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</si>
  <si>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</si>
  <si>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</si>
  <si>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</si>
  <si>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</si>
  <si>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</si>
  <si>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</si>
  <si>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</si>
  <si>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</si>
  <si>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</si>
  <si>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</si>
  <si>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</si>
  <si>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</si>
  <si>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</si>
  <si>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</si>
  <si>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</si>
  <si>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</si>
  <si>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</si>
  <si>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</si>
  <si>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</si>
  <si>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</si>
  <si>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</si>
  <si>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</si>
  <si>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</si>
  <si>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</si>
  <si>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</si>
  <si>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</si>
  <si>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</si>
  <si>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</si>
  <si>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</si>
  <si>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</si>
  <si>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</si>
  <si>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</si>
  <si>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</si>
  <si>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</si>
  <si>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</si>
  <si>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</si>
  <si>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</si>
  <si>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</si>
  <si>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</si>
  <si>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</si>
  <si>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</si>
  <si>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</si>
  <si>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</si>
  <si>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</si>
  <si>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</si>
  <si>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</si>
  <si>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</si>
  <si>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</si>
  <si>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</si>
  <si>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</si>
  <si>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</si>
  <si>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</si>
  <si>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</si>
  <si>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</si>
  <si>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</si>
  <si>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</si>
  <si>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</si>
  <si>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</si>
  <si>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</si>
  <si>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</si>
  <si>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</si>
  <si>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</si>
  <si>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</si>
  <si>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</si>
  <si>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</si>
  <si>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</si>
  <si>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</si>
  <si>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</si>
  <si>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</si>
  <si>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</si>
  <si>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</si>
  <si>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</si>
  <si>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</si>
  <si>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</si>
  <si>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</si>
  <si>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</si>
  <si>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</si>
  <si>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</si>
  <si>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</si>
  <si>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</si>
  <si>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</si>
  <si>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</si>
  <si>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</si>
  <si>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</si>
  <si>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</si>
  <si>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</si>
  <si>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</si>
  <si>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</si>
  <si>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</si>
  <si>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</si>
  <si>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</si>
  <si>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</si>
  <si>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</si>
  <si>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</si>
  <si>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</si>
  <si>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</si>
  <si>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</si>
  <si>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</si>
  <si>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</si>
  <si>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</si>
  <si>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</si>
  <si>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</si>
  <si>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</si>
  <si>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</si>
  <si>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</si>
  <si>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</si>
  <si>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</si>
  <si>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</si>
  <si>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</si>
  <si>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</si>
  <si>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</si>
  <si>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</si>
  <si>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</si>
  <si>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</si>
  <si>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</si>
  <si>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</si>
  <si>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</si>
  <si>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</si>
  <si>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</si>
  <si>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</si>
  <si>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</si>
  <si>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</si>
  <si>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</si>
  <si>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</si>
  <si>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</si>
  <si>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</si>
  <si>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</si>
  <si>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</si>
  <si>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</si>
  <si>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</si>
  <si>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</si>
  <si>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</si>
  <si>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</si>
  <si>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</si>
  <si>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</si>
  <si>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</si>
  <si>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</si>
  <si>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</si>
  <si>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</si>
  <si>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</si>
  <si>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</si>
  <si>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</si>
  <si>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</si>
  <si>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</si>
  <si>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</si>
  <si>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</si>
  <si>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</si>
  <si>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</si>
  <si>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</si>
  <si>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</si>
  <si>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</si>
  <si>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</si>
  <si>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</si>
  <si>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</si>
  <si>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</si>
  <si>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</si>
  <si>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</si>
  <si>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</si>
  <si>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</si>
  <si>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</si>
  <si>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</si>
  <si>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</si>
  <si>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</si>
  <si>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</si>
  <si>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</si>
  <si>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</si>
  <si>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</si>
  <si>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</si>
  <si>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</si>
  <si>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</si>
  <si>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</si>
  <si>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</si>
  <si>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</si>
  <si>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</si>
  <si>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</si>
  <si>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</si>
  <si>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</si>
  <si>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</si>
  <si>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</si>
  <si>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</si>
  <si>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</si>
  <si>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</si>
  <si>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</si>
  <si>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</si>
  <si>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</si>
  <si>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</si>
  <si>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</si>
  <si>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</si>
  <si>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</si>
  <si>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</si>
  <si>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</si>
  <si>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</si>
  <si>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</si>
  <si>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</si>
  <si>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</si>
  <si>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</si>
  <si>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</si>
  <si>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</si>
  <si>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</si>
  <si>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</si>
  <si>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</si>
  <si>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</si>
  <si>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</si>
  <si>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</si>
  <si>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</si>
  <si>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</si>
  <si>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</si>
  <si>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</si>
  <si>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</si>
  <si>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</si>
  <si>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</si>
  <si>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</si>
  <si>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</si>
  <si>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</si>
  <si>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</si>
  <si>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</si>
  <si>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</si>
  <si>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</si>
  <si>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</si>
  <si>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</si>
  <si>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</si>
  <si>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</si>
  <si>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</si>
  <si>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</si>
  <si>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</si>
  <si>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</si>
  <si>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</si>
  <si>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</si>
  <si>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</si>
  <si>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</si>
  <si>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</si>
  <si>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</si>
  <si>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</si>
  <si>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</si>
  <si>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</si>
  <si>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</si>
  <si>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</si>
  <si>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</si>
  <si>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</si>
  <si>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</si>
  <si>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</si>
  <si>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</si>
  <si>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</si>
  <si>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</si>
  <si>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</si>
  <si>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</si>
  <si>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</si>
  <si>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</si>
  <si>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</si>
  <si>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</si>
  <si>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</si>
  <si>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</si>
  <si>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</si>
  <si>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</si>
  <si>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</si>
  <si>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</si>
  <si>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</si>
  <si>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</si>
  <si>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</si>
  <si>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</si>
  <si>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</si>
  <si>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</si>
  <si>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</si>
  <si>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</si>
  <si>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</si>
  <si>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</si>
  <si>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</si>
  <si>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</si>
  <si>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</si>
  <si>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</si>
  <si>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</si>
  <si>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</si>
  <si>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</si>
  <si>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</si>
  <si>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</si>
  <si>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</si>
  <si>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</si>
  <si>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</si>
  <si>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</si>
  <si>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</si>
  <si>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</si>
  <si>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</si>
  <si>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</si>
  <si>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</si>
  <si>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</si>
  <si>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</si>
  <si>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</si>
  <si>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</si>
  <si>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</si>
  <si>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</si>
  <si>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</si>
  <si>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</si>
  <si>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</si>
  <si>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</si>
  <si>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</si>
  <si>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</si>
  <si>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</si>
  <si>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</si>
  <si>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</si>
  <si>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</si>
  <si>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</si>
  <si>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</si>
  <si>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</si>
  <si>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</si>
  <si>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</si>
  <si>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</si>
  <si>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</si>
  <si>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</si>
  <si>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</si>
  <si>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</si>
  <si>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</si>
  <si>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</si>
  <si>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</si>
  <si>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</si>
  <si>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</si>
  <si>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</si>
  <si>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</si>
  <si>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</si>
  <si>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</si>
  <si>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</si>
  <si>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</si>
  <si>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</si>
  <si>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</si>
  <si>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</si>
  <si>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</si>
  <si>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</si>
  <si>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</si>
  <si>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</si>
  <si>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</si>
  <si>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</si>
  <si>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</si>
  <si>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</si>
  <si>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</si>
  <si>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</si>
  <si>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</si>
  <si>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</si>
  <si>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</si>
  <si>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</si>
  <si>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</si>
  <si>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</si>
  <si>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</si>
  <si>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</si>
  <si>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</si>
  <si>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</si>
  <si>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</si>
  <si>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</si>
  <si>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</si>
  <si>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</si>
  <si>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</si>
  <si>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</si>
  <si>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</si>
  <si>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</si>
  <si>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</si>
  <si>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</si>
  <si>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</si>
  <si>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</si>
  <si>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</si>
  <si>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</si>
  <si>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</si>
  <si>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</si>
  <si>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</si>
  <si>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</si>
  <si>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</si>
  <si>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</si>
  <si>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</si>
  <si>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</si>
  <si>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</si>
  <si>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</si>
  <si>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</si>
  <si>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</si>
  <si>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</si>
  <si>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</si>
  <si>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</si>
  <si>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</si>
  <si>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</si>
  <si>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</si>
  <si>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</si>
  <si>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</si>
  <si>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</si>
  <si>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</si>
  <si>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</si>
  <si>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</si>
  <si>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</si>
  <si>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</si>
  <si>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</si>
  <si>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</si>
  <si>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</si>
  <si>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</si>
  <si>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</si>
  <si>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</si>
  <si>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</si>
  <si>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</si>
  <si>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</si>
  <si>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</si>
  <si>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</si>
  <si>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</si>
  <si>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</si>
  <si>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</si>
  <si>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</si>
  <si>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</si>
  <si>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</si>
  <si>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</si>
  <si>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</si>
  <si>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</si>
  <si>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</si>
  <si>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</si>
  <si>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</si>
  <si>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</si>
  <si>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</si>
  <si>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</si>
  <si>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</si>
  <si>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</si>
  <si>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</si>
  <si>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</si>
  <si>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</si>
  <si>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</si>
  <si>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</si>
  <si>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</si>
  <si>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</si>
  <si>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</si>
  <si>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</si>
  <si>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</si>
  <si>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</si>
  <si>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</si>
  <si>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</si>
  <si>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</si>
  <si>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</si>
  <si>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</si>
  <si>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</si>
  <si>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</si>
  <si>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</si>
  <si>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</si>
  <si>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</si>
  <si>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</si>
  <si>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</si>
  <si>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</si>
  <si>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</si>
  <si>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</si>
  <si>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</si>
  <si>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</si>
  <si>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</si>
  <si>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</si>
  <si>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</si>
  <si>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</si>
  <si>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</si>
  <si>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</si>
  <si>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</si>
  <si>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</si>
  <si>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</si>
  <si>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</si>
  <si>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</si>
  <si>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</si>
  <si>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</si>
  <si>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</si>
  <si>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</si>
  <si>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</si>
  <si>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</si>
  <si>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</si>
  <si>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</si>
  <si>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</si>
  <si>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</si>
  <si>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</si>
  <si>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</si>
  <si>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</si>
  <si>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</si>
  <si>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</si>
  <si>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</si>
  <si>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</si>
  <si>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</si>
  <si>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</si>
  <si>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</si>
  <si>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</si>
  <si>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</si>
  <si>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</si>
  <si>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</si>
  <si>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</si>
  <si>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</si>
  <si>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</si>
  <si>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</si>
  <si>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</si>
  <si>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</si>
  <si>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</si>
  <si>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</si>
  <si>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</si>
  <si>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</si>
  <si>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</si>
  <si>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</si>
  <si>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</si>
  <si>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</si>
  <si>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</si>
  <si>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</si>
  <si>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</si>
  <si>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</si>
  <si>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</si>
  <si>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</si>
  <si>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</si>
  <si>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</si>
  <si>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</si>
  <si>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</si>
  <si>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</si>
  <si>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</si>
  <si>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</si>
  <si>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</si>
  <si>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</si>
  <si>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</si>
  <si>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</si>
  <si>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</si>
  <si>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</si>
  <si>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</si>
  <si>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</si>
  <si>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</si>
  <si>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</si>
  <si>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</si>
  <si>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</si>
  <si>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</si>
  <si>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</si>
  <si>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</si>
  <si>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</si>
  <si>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</si>
  <si>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</si>
  <si>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</si>
  <si>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</si>
  <si>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</si>
  <si>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</si>
  <si>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</si>
  <si>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</si>
  <si>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</si>
  <si>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</si>
  <si>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</si>
  <si>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</si>
  <si>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</si>
  <si>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</si>
  <si>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</si>
  <si>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</si>
  <si>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</si>
  <si>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</si>
  <si>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</si>
  <si>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</si>
  <si>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</si>
  <si>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</si>
  <si>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</si>
  <si>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</si>
  <si>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</si>
  <si>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</si>
  <si>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</si>
  <si>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</si>
  <si>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</si>
  <si>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</si>
  <si>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</si>
  <si>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</si>
  <si>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</si>
  <si>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</si>
  <si>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</si>
  <si>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</si>
  <si>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</si>
  <si>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</si>
  <si>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</si>
  <si>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</si>
  <si>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</si>
  <si>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</si>
  <si>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</si>
  <si>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</si>
  <si>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</si>
  <si>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</si>
  <si>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</si>
  <si>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</si>
  <si>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</si>
  <si>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</si>
  <si>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</si>
  <si>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</si>
  <si>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</si>
  <si>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</si>
  <si>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</si>
  <si>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</si>
  <si>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</si>
  <si>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</si>
  <si>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</si>
  <si>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</si>
  <si>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</si>
  <si>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</si>
  <si>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</si>
  <si>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</si>
  <si>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</si>
  <si>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</si>
  <si>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</si>
  <si>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</si>
  <si>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</si>
  <si>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</si>
  <si>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</si>
  <si>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</si>
  <si>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</si>
  <si>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</si>
  <si>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</si>
  <si>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</si>
  <si>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</si>
  <si>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</si>
  <si>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</si>
  <si>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</si>
  <si>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</si>
  <si>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</si>
  <si>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</si>
  <si>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</si>
  <si>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</si>
  <si>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</si>
  <si>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</si>
  <si>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</si>
  <si>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</si>
  <si>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</si>
  <si>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</si>
  <si>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</si>
  <si>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</si>
  <si>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</si>
  <si>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</si>
  <si>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</si>
  <si>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</si>
  <si>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</si>
  <si>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</si>
  <si>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</si>
  <si>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</si>
  <si>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</si>
  <si>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</si>
  <si>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</si>
  <si>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</si>
  <si>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</si>
  <si>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</si>
  <si>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</si>
  <si>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</si>
  <si>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</si>
  <si>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</si>
  <si>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</si>
  <si>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</si>
  <si>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</si>
  <si>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</si>
  <si>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</si>
  <si>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</si>
  <si>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</si>
  <si>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</si>
  <si>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</si>
  <si>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</si>
  <si>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</si>
  <si>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</si>
  <si>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</si>
  <si>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</si>
  <si>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</si>
  <si>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</si>
  <si>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</si>
  <si>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</si>
  <si>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</si>
  <si>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</si>
  <si>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</si>
  <si>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</si>
  <si>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</si>
  <si>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</si>
  <si>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</si>
  <si>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</si>
  <si>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</si>
  <si>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</si>
  <si>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</si>
  <si>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</si>
  <si>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</si>
  <si>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</si>
  <si>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</si>
  <si>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</si>
  <si>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</si>
  <si>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</si>
  <si>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</si>
  <si>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</si>
  <si>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</si>
  <si>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</si>
  <si>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</si>
  <si>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</si>
  <si>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</si>
  <si>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</si>
  <si>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</si>
  <si>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</si>
  <si>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</si>
  <si>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</si>
  <si>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</si>
  <si>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</si>
  <si>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</si>
  <si>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</si>
  <si>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</si>
  <si>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</si>
  <si>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</si>
  <si>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</si>
  <si>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</si>
  <si>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</si>
  <si>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</si>
  <si>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</si>
  <si>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</si>
  <si>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</si>
  <si>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</si>
  <si>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</si>
  <si>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</si>
  <si>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</si>
  <si>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</si>
  <si>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</si>
  <si>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</si>
  <si>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</si>
  <si>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</si>
  <si>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</si>
  <si>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</si>
  <si>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</si>
  <si>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</si>
  <si>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</si>
  <si>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</si>
  <si>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</si>
  <si>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</si>
  <si>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</si>
  <si>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</si>
  <si>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</si>
  <si>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</si>
  <si>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</si>
  <si>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</si>
  <si>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</si>
  <si>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</si>
  <si>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</si>
  <si>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</si>
  <si>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</si>
  <si>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</si>
  <si>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</si>
  <si>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</si>
  <si>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</si>
  <si>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</si>
  <si>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</si>
  <si>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</si>
  <si>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</si>
  <si>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</si>
  <si>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</si>
  <si>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</si>
  <si>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</si>
  <si>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</si>
  <si>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</si>
  <si>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</si>
  <si>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</si>
  <si>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</si>
  <si>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</si>
  <si>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</si>
  <si>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</si>
  <si>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</si>
  <si>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</si>
  <si>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</si>
  <si>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</si>
  <si>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</si>
  <si>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</si>
  <si>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</si>
  <si>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</si>
  <si>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</si>
  <si>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</si>
  <si>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</si>
  <si>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</si>
  <si>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</si>
  <si>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</si>
  <si>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</si>
  <si>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</si>
  <si>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</si>
  <si>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</si>
  <si>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</si>
  <si>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</si>
  <si>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</si>
  <si>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</si>
  <si>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</si>
  <si>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</si>
  <si>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</si>
  <si>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</si>
  <si>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</si>
  <si>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</si>
  <si>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</si>
  <si>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</si>
  <si>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</si>
  <si>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</si>
  <si>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</si>
  <si>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</si>
  <si>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</si>
  <si>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</si>
  <si>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</si>
  <si>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</si>
  <si>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</si>
  <si>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</si>
  <si>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</si>
  <si>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</si>
  <si>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</si>
  <si>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</si>
  <si>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</si>
  <si>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</si>
  <si>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</si>
  <si>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</si>
  <si>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</si>
  <si>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</si>
  <si>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</si>
  <si>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</si>
  <si>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</si>
  <si>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</si>
  <si>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</si>
  <si>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</si>
  <si>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</si>
  <si>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</si>
  <si>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</si>
  <si>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</si>
  <si>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</si>
  <si>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</si>
  <si>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</si>
  <si>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</si>
  <si>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</si>
  <si>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</si>
  <si>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</si>
  <si>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</si>
  <si>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</si>
  <si>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</si>
  <si>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</si>
  <si>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</si>
  <si>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</si>
  <si>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</si>
  <si>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</si>
  <si>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</si>
  <si>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</si>
  <si>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</si>
  <si>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</si>
  <si>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</si>
  <si>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</si>
  <si>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</si>
  <si>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</si>
  <si>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</si>
  <si>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</si>
  <si>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</si>
  <si>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</si>
  <si>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</si>
  <si>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</si>
  <si>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</si>
  <si>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</si>
  <si>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</si>
  <si>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</si>
  <si>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</si>
  <si>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</si>
  <si>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</si>
  <si>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</si>
  <si>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</si>
  <si>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</si>
  <si>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</si>
  <si>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</si>
  <si>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</si>
  <si>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</si>
  <si>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</si>
  <si>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</si>
  <si>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</si>
  <si>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</si>
  <si>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</si>
  <si>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</si>
  <si>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</si>
  <si>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</si>
  <si>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</si>
  <si>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</si>
  <si>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</si>
  <si>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</si>
  <si>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</si>
  <si>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</si>
  <si>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</si>
  <si>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</si>
  <si>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</si>
  <si>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</si>
  <si>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</si>
  <si>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</si>
  <si>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</si>
  <si>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</si>
  <si>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</si>
  <si>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</si>
  <si>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</si>
  <si>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</si>
  <si>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</si>
  <si>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</si>
  <si>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</si>
  <si>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</si>
  <si>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</si>
  <si>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</si>
  <si>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</si>
  <si>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</si>
  <si>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</si>
  <si>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</si>
  <si>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</si>
  <si>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</si>
  <si>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</si>
  <si>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</si>
  <si>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</si>
  <si>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</si>
  <si>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</si>
  <si>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</si>
  <si>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</si>
  <si>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</si>
  <si>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</si>
  <si>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</si>
  <si>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</si>
  <si>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</si>
  <si>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</si>
  <si>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</si>
  <si>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</si>
  <si>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</si>
  <si>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</si>
  <si>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</si>
  <si>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</si>
  <si>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</si>
  <si>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</si>
  <si>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</si>
  <si>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</si>
  <si>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</si>
  <si>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</si>
  <si>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</si>
  <si>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</si>
  <si>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</si>
  <si>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</si>
  <si>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</si>
  <si>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</si>
  <si>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</si>
  <si>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</si>
  <si>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</si>
  <si>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</si>
  <si>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</si>
  <si>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</si>
  <si>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</si>
  <si>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</si>
  <si>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</si>
  <si>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</si>
  <si>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</si>
  <si>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</si>
  <si>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</si>
  <si>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</si>
  <si>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</si>
  <si>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</si>
  <si>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</si>
  <si>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</si>
  <si>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</si>
  <si>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</si>
  <si>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</si>
  <si>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</si>
  <si>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</si>
  <si>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</si>
  <si>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</si>
  <si>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</si>
  <si>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</si>
  <si>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</si>
  <si>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</si>
  <si>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</si>
  <si>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</si>
  <si>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</si>
  <si>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</si>
  <si>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</si>
  <si>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</si>
  <si>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</si>
  <si>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</si>
  <si>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</si>
  <si>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</si>
  <si>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</si>
  <si>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</si>
  <si>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</si>
  <si>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</si>
  <si>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</si>
  <si>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</si>
  <si>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</si>
  <si>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</si>
  <si>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</si>
  <si>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</si>
  <si>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</si>
  <si>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</si>
  <si>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</si>
  <si>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</si>
  <si>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</si>
  <si>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</si>
  <si>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</si>
  <si>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</si>
  <si>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</si>
  <si>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</si>
  <si>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</si>
  <si>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</si>
  <si>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</si>
  <si>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</si>
  <si>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</si>
  <si>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</si>
  <si>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</si>
  <si>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</si>
  <si>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</si>
  <si>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</si>
  <si>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</si>
  <si>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</si>
  <si>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</si>
  <si>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</si>
  <si>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</si>
  <si>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</si>
  <si>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</si>
  <si>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</si>
  <si>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</si>
  <si>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</si>
  <si>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</si>
  <si>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</si>
  <si>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</si>
  <si>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</si>
  <si>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</si>
  <si>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</si>
  <si>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</si>
  <si>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</si>
  <si>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</si>
  <si>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</si>
  <si>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</si>
  <si>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</si>
  <si>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</si>
  <si>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</si>
  <si>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</si>
  <si>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</si>
  <si>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</si>
  <si>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</si>
  <si>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</si>
  <si>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</si>
  <si>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</si>
  <si>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</si>
  <si>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</si>
  <si>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</si>
  <si>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</si>
  <si>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</si>
  <si>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</si>
  <si>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</si>
  <si>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</si>
  <si>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</si>
  <si>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</si>
  <si>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</si>
  <si>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</si>
  <si>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</si>
  <si>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</si>
  <si>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</si>
  <si>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</si>
  <si>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</si>
  <si>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</si>
  <si>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</si>
  <si>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</si>
  <si>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</si>
  <si>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</si>
  <si>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</si>
  <si>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</si>
  <si>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</si>
  <si>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</si>
  <si>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</si>
  <si>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</si>
  <si>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</si>
  <si>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</si>
  <si>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</si>
  <si>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</si>
  <si>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</si>
  <si>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</si>
  <si>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</si>
  <si>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</si>
  <si>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</si>
  <si>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</si>
  <si>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</si>
  <si>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</si>
  <si>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</si>
  <si>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</si>
  <si>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</si>
  <si>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</si>
  <si>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</si>
  <si>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</si>
  <si>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</si>
  <si>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</si>
  <si>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</si>
  <si>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</si>
  <si>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</si>
  <si>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</si>
  <si>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</si>
  <si>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</si>
  <si>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</si>
  <si>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</si>
  <si>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</si>
  <si>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</si>
  <si>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</si>
  <si>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</si>
  <si>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</si>
  <si>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</si>
  <si>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</si>
  <si>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</si>
  <si>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</si>
  <si>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</si>
  <si>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</si>
  <si>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</si>
  <si>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</si>
  <si>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</si>
  <si>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</si>
  <si>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</si>
  <si>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</si>
  <si>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</si>
  <si>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</si>
  <si>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</si>
  <si>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</si>
  <si>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</si>
  <si>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</si>
  <si>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</si>
  <si>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</si>
  <si>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</si>
  <si>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</si>
  <si>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</si>
  <si>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</si>
  <si>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</si>
  <si>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</si>
  <si>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</si>
  <si>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</si>
  <si>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</si>
  <si>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</si>
  <si>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</si>
  <si>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</si>
  <si>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</si>
  <si>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</si>
  <si>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</si>
  <si>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</si>
  <si>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</si>
  <si>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</si>
  <si>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</si>
  <si>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</si>
  <si>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</si>
  <si>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</si>
  <si>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</si>
  <si>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</si>
  <si>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</si>
  <si>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</si>
  <si>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</si>
  <si>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</si>
  <si>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</si>
  <si>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</si>
  <si>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</si>
  <si>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</si>
  <si>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</si>
  <si>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</si>
  <si>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</si>
  <si>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</si>
  <si>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</si>
  <si>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</si>
  <si>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</si>
  <si>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</si>
  <si>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</si>
  <si>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</si>
  <si>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</si>
  <si>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</si>
  <si>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</si>
  <si>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</si>
  <si>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</si>
  <si>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</si>
  <si>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</si>
  <si>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</si>
  <si>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</si>
  <si>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</si>
  <si>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</si>
  <si>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</si>
  <si>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</si>
  <si>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</si>
  <si>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</si>
  <si>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</si>
  <si>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</si>
  <si>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</si>
  <si>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</si>
  <si>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</si>
  <si>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</si>
  <si>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</si>
  <si>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</si>
  <si>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</si>
  <si>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</si>
  <si>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</si>
  <si>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</si>
  <si>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</si>
  <si>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</si>
  <si>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</si>
  <si>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</si>
  <si>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</si>
  <si>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</si>
  <si>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</si>
  <si>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</si>
  <si>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</si>
  <si>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</si>
  <si>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</si>
  <si>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</si>
  <si>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</si>
  <si>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</si>
  <si>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</si>
  <si>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</si>
  <si>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</si>
  <si>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</si>
  <si>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</si>
  <si>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</si>
  <si>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</si>
  <si>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</si>
  <si>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</si>
  <si>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</si>
  <si>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</si>
  <si>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</si>
  <si>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</si>
  <si>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</si>
  <si>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</si>
  <si>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</si>
  <si>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</si>
  <si>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</si>
  <si>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</si>
  <si>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</si>
  <si>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</si>
  <si>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</si>
  <si>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</si>
  <si>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</si>
  <si>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</si>
  <si>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</si>
  <si>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</si>
  <si>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</si>
  <si>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</si>
  <si>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</si>
  <si>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</si>
  <si>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</si>
  <si>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</si>
  <si>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</si>
  <si>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</si>
  <si>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</si>
  <si>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</si>
  <si>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</si>
  <si>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</si>
  <si>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</si>
  <si>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</si>
  <si>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</si>
  <si>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</si>
  <si>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</si>
  <si>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</si>
  <si>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</si>
  <si>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</si>
  <si>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</si>
  <si>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</si>
  <si>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</si>
  <si>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</si>
  <si>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</si>
  <si>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</si>
  <si>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</si>
  <si>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</si>
  <si>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</si>
  <si>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</si>
  <si>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</si>
  <si>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</si>
  <si>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</si>
  <si>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</si>
  <si>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</si>
  <si>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</si>
  <si>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</si>
  <si>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</si>
  <si>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</si>
  <si>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</si>
  <si>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</si>
  <si>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</si>
  <si>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</si>
  <si>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</si>
  <si>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</si>
  <si>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</si>
  <si>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</si>
  <si>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</si>
  <si>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</si>
  <si>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</si>
  <si>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</si>
  <si>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</si>
  <si>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</si>
  <si>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</si>
  <si>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</si>
  <si>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</si>
  <si>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</si>
  <si>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</si>
  <si>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</si>
  <si>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</si>
  <si>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</si>
  <si>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</si>
  <si>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</si>
  <si>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</si>
  <si>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</si>
  <si>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</si>
  <si>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</si>
  <si>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</si>
  <si>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</si>
  <si>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</si>
  <si>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</si>
  <si>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</si>
  <si>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</si>
  <si>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</si>
  <si>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</si>
  <si>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</si>
  <si>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</si>
  <si>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</si>
  <si>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</si>
  <si>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</si>
  <si>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</si>
  <si>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</si>
  <si>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</si>
  <si>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</si>
  <si>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</si>
  <si>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</si>
  <si>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</si>
  <si>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</si>
  <si>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</si>
  <si>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</si>
  <si>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</si>
  <si>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</si>
  <si>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</si>
  <si>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</si>
  <si>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</si>
  <si>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</si>
  <si>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</si>
  <si>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</si>
  <si>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</si>
  <si>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</si>
  <si>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</si>
  <si>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</si>
  <si>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</si>
  <si>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</si>
  <si>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</si>
  <si>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</si>
  <si>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</si>
  <si>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</si>
  <si>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</si>
  <si>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</si>
  <si>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</si>
  <si>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</si>
  <si>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</si>
  <si>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</si>
  <si>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</si>
  <si>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</si>
  <si>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</si>
  <si>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</si>
  <si>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</si>
  <si>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</si>
  <si>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</si>
  <si>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</si>
  <si>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</si>
  <si>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</si>
  <si>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</si>
  <si>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</si>
  <si>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</si>
  <si>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</si>
  <si>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</si>
  <si>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</si>
  <si>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</si>
  <si>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</si>
  <si>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</si>
  <si>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</si>
  <si>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</si>
  <si>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</si>
  <si>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</si>
  <si>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</si>
  <si>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</si>
  <si>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</si>
  <si>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</si>
  <si>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</si>
  <si>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</si>
  <si>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</si>
  <si>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</si>
  <si>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</si>
  <si>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</si>
  <si>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</si>
  <si>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</si>
  <si>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</si>
  <si>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</si>
  <si>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</si>
  <si>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</si>
  <si>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</si>
  <si>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</si>
  <si>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</si>
  <si>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</si>
  <si>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</si>
  <si>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</si>
  <si>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</si>
  <si>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</si>
  <si>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</si>
  <si>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</si>
  <si>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</si>
  <si>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</si>
  <si>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</si>
  <si>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</si>
  <si>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</si>
  <si>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</si>
  <si>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</si>
  <si>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</si>
  <si>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</si>
  <si>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</si>
  <si>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</si>
  <si>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</si>
  <si>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</si>
  <si>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</si>
  <si>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</si>
  <si>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</si>
  <si>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</si>
  <si>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</si>
  <si>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</si>
  <si>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</si>
  <si>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</si>
  <si>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</si>
  <si>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</si>
  <si>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</si>
  <si>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</si>
  <si>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</si>
  <si>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</si>
  <si>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</si>
  <si>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</si>
  <si>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</si>
  <si>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</si>
  <si>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</si>
  <si>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</si>
  <si>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</si>
  <si>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</si>
  <si>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</si>
  <si>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</si>
  <si>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</si>
  <si>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</si>
  <si>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</si>
  <si>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</si>
  <si>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</si>
  <si>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</si>
  <si>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</si>
  <si>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</si>
  <si>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</si>
  <si>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</si>
  <si>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</si>
  <si>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</si>
  <si>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</si>
  <si>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</si>
  <si>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</si>
  <si>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</si>
  <si>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</si>
  <si>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</si>
  <si>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</si>
  <si>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</si>
  <si>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</si>
  <si>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</si>
  <si>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</si>
  <si>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</si>
  <si>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</si>
  <si>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</si>
  <si>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</si>
  <si>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</si>
  <si>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</si>
  <si>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</si>
  <si>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</si>
  <si>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</si>
  <si>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</si>
  <si>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</si>
  <si>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</si>
  <si>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</si>
  <si>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</si>
  <si>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</si>
  <si>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</si>
  <si>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</si>
  <si>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</si>
  <si>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</si>
  <si>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</si>
  <si>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</si>
  <si>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</si>
  <si>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</si>
  <si>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</si>
  <si>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</si>
  <si>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</si>
  <si>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</si>
  <si>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</si>
  <si>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</si>
  <si>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</si>
  <si>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</si>
  <si>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</si>
  <si>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</si>
  <si>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</si>
  <si>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</si>
  <si>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</si>
  <si>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</si>
  <si>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</si>
  <si>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</si>
  <si>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</si>
  <si>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</si>
  <si>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</si>
  <si>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</si>
  <si>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</si>
  <si>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</si>
  <si>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</si>
  <si>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</si>
  <si>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</si>
  <si>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</si>
  <si>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</si>
  <si>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</si>
  <si>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</si>
  <si>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</si>
  <si>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</si>
  <si>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</si>
  <si>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</si>
  <si>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</si>
  <si>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</si>
  <si>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</si>
  <si>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</si>
  <si>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</si>
  <si>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</si>
  <si>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</si>
  <si>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</si>
  <si>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</si>
  <si>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</si>
  <si>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</si>
  <si>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</si>
  <si>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</si>
  <si>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</si>
  <si>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</si>
  <si>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</si>
  <si>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</si>
  <si>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</si>
  <si>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</si>
  <si>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</si>
  <si>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</si>
  <si>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</si>
  <si>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</si>
  <si>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</si>
  <si>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</si>
  <si>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</si>
  <si>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</si>
  <si>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</si>
  <si>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</si>
  <si>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</si>
  <si>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</si>
  <si>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</si>
  <si>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</si>
  <si>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</si>
  <si>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</si>
  <si>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</si>
  <si>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</si>
  <si>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</si>
  <si>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</si>
  <si>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</si>
  <si>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</si>
  <si>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</si>
  <si>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</si>
  <si>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</si>
  <si>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</si>
  <si>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</si>
  <si>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</si>
  <si>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</si>
  <si>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</si>
  <si>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</si>
  <si>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</si>
  <si>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</si>
  <si>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</si>
  <si>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</si>
  <si>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</si>
  <si>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</si>
  <si>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</si>
  <si>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</si>
  <si>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</si>
  <si>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</si>
  <si>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</si>
  <si>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</si>
  <si>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</si>
  <si>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</si>
  <si>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</si>
  <si>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</si>
  <si>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</si>
  <si>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</si>
  <si>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</si>
  <si>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</si>
  <si>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</si>
  <si>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</si>
  <si>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</si>
  <si>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</si>
  <si>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</si>
  <si>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</si>
  <si>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</si>
  <si>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</si>
  <si>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</si>
  <si>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</si>
  <si>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</si>
  <si>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</si>
  <si>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</si>
  <si>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</si>
  <si>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</si>
  <si>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</si>
  <si>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</si>
  <si>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</si>
  <si>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</si>
  <si>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</si>
  <si>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</si>
  <si>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</si>
  <si>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</si>
  <si>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</si>
  <si>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</si>
  <si>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</si>
  <si>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</si>
  <si>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</si>
  <si>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</si>
  <si>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</si>
  <si>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</si>
  <si>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</si>
  <si>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</si>
  <si>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</si>
  <si>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</si>
  <si>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</si>
  <si>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</si>
  <si>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</si>
  <si>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</si>
  <si>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</si>
  <si>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</si>
  <si>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</si>
  <si>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</si>
  <si>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</si>
  <si>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</si>
  <si>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</si>
  <si>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</si>
  <si>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</si>
  <si>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</si>
  <si>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</si>
  <si>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</si>
  <si>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</si>
  <si>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</si>
  <si>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</si>
  <si>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</si>
  <si>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</si>
  <si>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</si>
  <si>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</si>
  <si>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</si>
  <si>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</si>
  <si>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</si>
  <si>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</si>
  <si>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</si>
  <si>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</si>
  <si>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</si>
  <si>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</si>
  <si>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</si>
  <si>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</si>
  <si>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</si>
  <si>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</si>
  <si>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</si>
  <si>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</si>
  <si>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</si>
  <si>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</si>
  <si>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</si>
  <si>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</si>
  <si>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</si>
  <si>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</si>
  <si>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</si>
  <si>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</si>
  <si>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</si>
  <si>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</si>
  <si>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</si>
  <si>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</si>
  <si>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</si>
  <si>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</si>
  <si>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</si>
  <si>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</si>
  <si>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</si>
  <si>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</si>
  <si>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</si>
  <si>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</si>
  <si>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</si>
  <si>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</si>
  <si>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</si>
  <si>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</si>
  <si>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</si>
  <si>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</si>
  <si>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</si>
  <si>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</si>
  <si>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</si>
  <si>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</si>
  <si>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</si>
  <si>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</si>
  <si>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</si>
  <si>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</si>
  <si>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</si>
  <si>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</si>
  <si>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</si>
  <si>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</si>
  <si>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</si>
  <si>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</si>
  <si>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</si>
  <si>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</si>
  <si>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</si>
  <si>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</si>
  <si>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</si>
  <si>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</si>
  <si>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</si>
  <si>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</si>
  <si>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</si>
  <si>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</si>
  <si>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</si>
  <si>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</si>
  <si>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</si>
  <si>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</si>
  <si>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</si>
  <si>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</si>
  <si>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</si>
  <si>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</si>
  <si>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</si>
  <si>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</si>
  <si>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</si>
  <si>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</si>
  <si>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</si>
  <si>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</si>
  <si>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</si>
  <si>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</si>
  <si>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</si>
  <si>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</si>
  <si>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</si>
  <si>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</si>
  <si>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</si>
  <si>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</si>
  <si>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</si>
  <si>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</si>
  <si>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</si>
  <si>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</si>
  <si>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</si>
  <si>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</si>
  <si>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</si>
  <si>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</si>
  <si>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</si>
  <si>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</si>
  <si>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</si>
  <si>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</si>
  <si>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</si>
  <si>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</si>
  <si>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</si>
  <si>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</si>
  <si>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</si>
  <si>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</si>
  <si>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</si>
  <si>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</si>
  <si>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</si>
  <si>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</si>
  <si>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</si>
  <si>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</si>
  <si>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</si>
  <si>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</si>
  <si>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</si>
  <si>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</si>
  <si>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</si>
  <si>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</si>
  <si>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</si>
  <si>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</si>
  <si>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</si>
  <si>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</si>
  <si>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</si>
  <si>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</si>
  <si>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</si>
  <si>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</si>
  <si>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</si>
  <si>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</si>
  <si>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</si>
  <si>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</si>
  <si>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</si>
  <si>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</si>
  <si>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</si>
  <si>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</si>
  <si>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</si>
  <si>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</si>
  <si>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</si>
  <si>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</si>
  <si>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</si>
  <si>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</si>
  <si>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</si>
  <si>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</si>
  <si>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</si>
  <si>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</si>
  <si>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</si>
  <si>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</si>
  <si>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</si>
  <si>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</si>
  <si>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</si>
  <si>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</si>
  <si>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</si>
  <si>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</si>
  <si>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</si>
  <si>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</si>
  <si>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</si>
  <si>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</si>
  <si>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</si>
  <si>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</si>
  <si>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</si>
  <si>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</si>
  <si>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</si>
  <si>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</si>
  <si>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</si>
  <si>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</si>
  <si>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</si>
  <si>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</si>
  <si>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</si>
  <si>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</si>
  <si>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</si>
  <si>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</si>
  <si>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</si>
  <si>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</si>
  <si>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</si>
  <si>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</si>
  <si>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</si>
  <si>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</si>
  <si>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</si>
  <si>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</si>
  <si>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</si>
  <si>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</si>
  <si>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</si>
  <si>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</si>
  <si>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</si>
  <si>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</si>
  <si>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</si>
  <si>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</si>
  <si>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</si>
  <si>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</si>
  <si>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</si>
  <si>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</si>
  <si>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</si>
  <si>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</si>
  <si>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</si>
  <si>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</si>
  <si>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</si>
  <si>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</si>
  <si>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</si>
  <si>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</si>
  <si>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</si>
  <si>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</si>
  <si>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</si>
  <si>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</si>
  <si>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</si>
  <si>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</si>
  <si>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</si>
  <si>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</si>
  <si>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</si>
  <si>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</si>
  <si>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</si>
  <si>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</si>
  <si>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</si>
  <si>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</si>
  <si>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</si>
  <si>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</si>
  <si>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</si>
  <si>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</si>
  <si>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</si>
  <si>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</si>
  <si>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</si>
  <si>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</si>
  <si>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</si>
  <si>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</si>
  <si>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</si>
  <si>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</si>
  <si>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</si>
  <si>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</si>
  <si>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</si>
  <si>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</si>
  <si>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</si>
  <si>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</si>
  <si>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</si>
  <si>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</si>
  <si>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</si>
  <si>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</si>
  <si>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</si>
  <si>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</si>
  <si>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</si>
  <si>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</si>
  <si>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</si>
  <si>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</si>
  <si>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</si>
  <si>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</si>
  <si>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</si>
  <si>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</si>
  <si>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</si>
  <si>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</si>
  <si>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</si>
  <si>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</si>
  <si>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</si>
  <si>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</si>
  <si>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</si>
  <si>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</si>
  <si>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</si>
  <si>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</si>
  <si>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</si>
  <si>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</si>
  <si>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</si>
  <si>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</si>
  <si>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</si>
  <si>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</si>
  <si>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</si>
  <si>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</si>
  <si>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</si>
  <si>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</si>
  <si>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</si>
  <si>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</si>
  <si>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</si>
  <si>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</si>
  <si>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</si>
  <si>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</si>
  <si>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</si>
  <si>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</si>
  <si>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</si>
  <si>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</si>
  <si>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</si>
  <si>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</si>
  <si>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</si>
  <si>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</si>
  <si>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</si>
  <si>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</si>
  <si>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</si>
  <si>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</si>
  <si>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</si>
  <si>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</si>
  <si>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</si>
  <si>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</si>
  <si>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</si>
  <si>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</si>
  <si>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</si>
  <si>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</si>
  <si>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</si>
  <si>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</si>
  <si>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</si>
  <si>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</si>
  <si>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</si>
  <si>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</si>
  <si>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</si>
  <si>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</si>
  <si>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</si>
  <si>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</si>
  <si>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</si>
  <si>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</si>
  <si>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</si>
  <si>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</si>
  <si>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</si>
  <si>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</si>
  <si>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</si>
  <si>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</si>
  <si>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</si>
  <si>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</si>
  <si>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</si>
  <si>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</si>
  <si>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</si>
  <si>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</si>
  <si>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</si>
  <si>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</si>
  <si>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</si>
  <si>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</si>
  <si>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</si>
  <si>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</si>
  <si>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</si>
  <si>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</si>
  <si>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</si>
  <si>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</si>
  <si>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</si>
  <si>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</si>
  <si>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</si>
  <si>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</si>
  <si>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</si>
  <si>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</si>
  <si>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</si>
  <si>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</si>
  <si>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</si>
  <si>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</si>
  <si>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</si>
  <si>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</si>
  <si>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</si>
  <si>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</si>
  <si>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</si>
  <si>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</si>
  <si>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</si>
  <si>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</si>
  <si>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</si>
  <si>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</si>
  <si>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</si>
  <si>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</si>
  <si>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</si>
  <si>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</si>
  <si>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</si>
  <si>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</si>
  <si>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</si>
  <si>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</si>
  <si>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</si>
  <si>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</si>
  <si>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</si>
  <si>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</si>
  <si>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</si>
  <si>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</si>
  <si>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</si>
  <si>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</si>
  <si>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</si>
  <si>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</si>
  <si>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</si>
  <si>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</si>
  <si>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</si>
  <si>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</si>
  <si>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</si>
  <si>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</si>
  <si>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</si>
  <si>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</si>
  <si>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</si>
  <si>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</si>
  <si>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</si>
  <si>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</si>
  <si>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</si>
  <si>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</si>
  <si>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</si>
  <si>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</si>
  <si>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</si>
  <si>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</si>
  <si>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</si>
  <si>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</si>
  <si>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</si>
  <si>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</si>
  <si>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</si>
  <si>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</si>
  <si>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</si>
  <si>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</si>
  <si>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</si>
  <si>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</si>
  <si>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</si>
  <si>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</si>
  <si>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</si>
  <si>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</si>
  <si>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</si>
  <si>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</si>
  <si>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</si>
  <si>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</si>
  <si>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</si>
  <si>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</si>
  <si>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</si>
  <si>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</si>
  <si>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</si>
  <si>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</si>
  <si>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</si>
  <si>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</si>
  <si>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</si>
  <si>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</si>
  <si>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</si>
  <si>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</si>
  <si>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</si>
  <si>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</si>
  <si>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</si>
  <si>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</si>
  <si>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</si>
  <si>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</si>
  <si>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</si>
  <si>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</si>
  <si>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</si>
  <si>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</si>
  <si>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</si>
  <si>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</si>
  <si>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</si>
  <si>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</si>
  <si>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</si>
  <si>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</si>
  <si>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</si>
  <si>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</si>
  <si>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</si>
  <si>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</si>
  <si>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</si>
  <si>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</si>
  <si>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</si>
  <si>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</si>
  <si>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</si>
  <si>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</si>
  <si>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</si>
  <si>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</si>
  <si>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</si>
  <si>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</si>
  <si>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</si>
  <si>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</si>
  <si>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</si>
  <si>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</si>
  <si>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</si>
  <si>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</si>
  <si>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</si>
  <si>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</si>
  <si>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</si>
  <si>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</si>
  <si>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</si>
  <si>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</si>
  <si>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</si>
  <si>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</si>
  <si>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</si>
  <si>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</si>
  <si>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</si>
  <si>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</si>
  <si>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</si>
  <si>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</si>
  <si>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</si>
  <si>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</si>
  <si>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</si>
  <si>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</si>
  <si>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</si>
  <si>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</si>
  <si>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</si>
  <si>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</si>
  <si>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</si>
  <si>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</si>
  <si>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</si>
  <si>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</si>
  <si>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</si>
  <si>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</si>
  <si>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</si>
  <si>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</si>
  <si>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</si>
  <si>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</si>
  <si>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</si>
  <si>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</si>
  <si>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</si>
  <si>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</si>
  <si>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</si>
  <si>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</si>
  <si>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</si>
  <si>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</si>
  <si>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</si>
  <si>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</si>
  <si>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</si>
  <si>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</si>
  <si>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</si>
  <si>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</si>
  <si>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</si>
  <si>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</si>
  <si>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</si>
  <si>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</si>
  <si>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</si>
  <si>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</si>
  <si>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</si>
  <si>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</si>
  <si>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</si>
  <si>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</si>
  <si>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</si>
  <si>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</si>
  <si>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</si>
  <si>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</si>
  <si>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</si>
  <si>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</si>
  <si>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</si>
  <si>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</si>
  <si>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</si>
  <si>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</si>
  <si>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</si>
  <si>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</si>
  <si>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</si>
  <si>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</si>
  <si>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</si>
  <si>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</si>
  <si>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</si>
  <si>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</si>
  <si>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</si>
  <si>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</si>
  <si>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</si>
  <si>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</si>
  <si>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</si>
  <si>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</si>
  <si>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</si>
  <si>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</si>
  <si>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</si>
  <si>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</si>
  <si>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</si>
  <si>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</si>
  <si>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</si>
  <si>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</si>
  <si>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</si>
  <si>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</si>
  <si>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</si>
  <si>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</si>
  <si>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</si>
  <si>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</si>
  <si>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</si>
  <si>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</si>
  <si>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</si>
  <si>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</si>
  <si>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</si>
  <si>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</si>
  <si>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</si>
  <si>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</si>
  <si>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</si>
  <si>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</si>
  <si>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</si>
  <si>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</si>
  <si>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</si>
  <si>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</si>
  <si>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</si>
  <si>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</si>
  <si>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</si>
  <si>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</si>
  <si>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</si>
  <si>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</si>
  <si>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</si>
  <si>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</si>
  <si>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</si>
  <si>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</si>
  <si>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</si>
  <si>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</si>
  <si>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</si>
  <si>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</si>
  <si>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</si>
  <si>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</si>
  <si>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</si>
  <si>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</si>
  <si>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</si>
  <si>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</si>
  <si>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</si>
  <si>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</si>
  <si>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</si>
  <si>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</si>
  <si>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</si>
  <si>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</si>
  <si>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</si>
  <si>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</si>
  <si>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</si>
  <si>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</si>
  <si>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</si>
  <si>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</si>
  <si>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</si>
  <si>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</si>
  <si>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</si>
  <si>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</si>
  <si>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</si>
  <si>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</si>
  <si>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</si>
  <si>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</si>
  <si>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</si>
  <si>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</si>
  <si>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</si>
  <si>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</si>
  <si>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</si>
  <si>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</si>
  <si>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</si>
  <si>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</si>
  <si>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</si>
  <si>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</si>
  <si>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</si>
  <si>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</si>
  <si>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</si>
  <si>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</si>
  <si>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</si>
  <si>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</si>
  <si>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</si>
  <si>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</si>
  <si>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</si>
  <si>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</si>
  <si>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</si>
  <si>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</si>
  <si>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</si>
  <si>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</si>
  <si>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</si>
  <si>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</si>
  <si>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</si>
  <si>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</si>
  <si>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</si>
  <si>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</si>
  <si>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</si>
  <si>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</si>
  <si>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</si>
  <si>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</si>
  <si>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</si>
  <si>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</si>
  <si>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</si>
  <si>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</si>
  <si>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</si>
  <si>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</si>
  <si>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</si>
  <si>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</si>
  <si>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</si>
  <si>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</si>
  <si>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</si>
  <si>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</si>
  <si>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</si>
  <si>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</si>
  <si>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</si>
  <si>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</si>
  <si>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</si>
  <si>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</si>
  <si>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</si>
  <si>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</si>
  <si>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</si>
  <si>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</si>
  <si>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</si>
  <si>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</si>
  <si>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</si>
  <si>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</si>
  <si>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</si>
  <si>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</si>
  <si>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</si>
  <si>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</si>
  <si>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</si>
  <si>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</si>
  <si>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</si>
  <si>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</si>
  <si>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</si>
  <si>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</si>
  <si>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</si>
  <si>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</si>
  <si>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</si>
  <si>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</si>
  <si>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</si>
  <si>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</si>
  <si>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</si>
  <si>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</si>
  <si>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</si>
  <si>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</si>
  <si>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</si>
  <si>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</si>
  <si>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</si>
  <si>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</si>
  <si>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</si>
  <si>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</si>
  <si>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</si>
  <si>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</si>
  <si>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</si>
  <si>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</si>
  <si>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</si>
  <si>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</si>
  <si>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</si>
  <si>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</si>
  <si>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</si>
  <si>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</si>
  <si>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</si>
  <si>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</si>
  <si>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</si>
  <si>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</si>
  <si>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</si>
  <si>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</si>
  <si>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</si>
  <si>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</si>
  <si>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</si>
  <si>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</si>
  <si>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</si>
  <si>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</si>
  <si>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</si>
  <si>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</si>
  <si>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</si>
  <si>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</si>
  <si>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</si>
  <si>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</si>
  <si>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</si>
  <si>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</si>
  <si>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</si>
  <si>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</si>
  <si>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</si>
  <si>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</si>
  <si>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</si>
  <si>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</si>
  <si>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</si>
  <si>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</si>
  <si>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</si>
  <si>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</si>
  <si>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</si>
  <si>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</si>
  <si>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</si>
  <si>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</si>
  <si>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</si>
  <si>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</si>
  <si>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</si>
  <si>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</si>
  <si>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</si>
  <si>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</si>
  <si>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</si>
  <si>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</si>
  <si>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</si>
  <si>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</si>
  <si>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</si>
  <si>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</si>
  <si>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</si>
  <si>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</si>
  <si>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</si>
  <si>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</si>
  <si>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</si>
  <si>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</si>
  <si>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</si>
  <si>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</si>
  <si>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</si>
  <si>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</si>
  <si>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</si>
  <si>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</si>
  <si>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</si>
  <si>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</si>
  <si>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</si>
  <si>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</si>
  <si>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</si>
  <si>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</si>
  <si>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</si>
  <si>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</si>
  <si>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</si>
  <si>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</si>
  <si>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</si>
  <si>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</si>
  <si>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</si>
  <si>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</si>
  <si>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</si>
  <si>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</si>
  <si>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</si>
  <si>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</si>
  <si>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</si>
  <si>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</si>
  <si>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</si>
  <si>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</si>
  <si>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</si>
  <si>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</si>
  <si>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</si>
  <si>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</si>
  <si>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</si>
  <si>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</si>
  <si>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</si>
  <si>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</si>
  <si>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</si>
  <si>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</si>
  <si>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</si>
  <si>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</si>
  <si>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</si>
  <si>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</si>
  <si>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</si>
  <si>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</si>
  <si>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</si>
  <si>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</si>
  <si>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</si>
  <si>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</si>
  <si>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</si>
  <si>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</si>
  <si>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</si>
  <si>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</si>
  <si>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</si>
  <si>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</si>
  <si>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</si>
  <si>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</si>
  <si>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</si>
  <si>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</si>
  <si>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</si>
  <si>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</si>
  <si>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</si>
  <si>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</si>
  <si>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</si>
  <si>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</si>
  <si>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</si>
  <si>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</si>
  <si>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</si>
  <si>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</si>
  <si>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</si>
  <si>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</si>
  <si>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</si>
  <si>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</si>
  <si>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</si>
  <si>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</si>
  <si>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</si>
  <si>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</si>
  <si>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</si>
  <si>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</si>
  <si>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</si>
  <si>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</si>
  <si>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</si>
  <si>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</si>
  <si>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</si>
  <si>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</si>
  <si>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</si>
  <si>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</si>
  <si>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</si>
  <si>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</si>
  <si>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</si>
  <si>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</si>
  <si>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</si>
  <si>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</si>
  <si>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</si>
  <si>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</si>
  <si>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</si>
  <si>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</si>
  <si>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</si>
  <si>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</si>
  <si>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</si>
  <si>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</si>
  <si>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</si>
  <si>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</si>
  <si>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</si>
  <si>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</si>
  <si>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</si>
  <si>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</si>
  <si>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</si>
  <si>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</si>
  <si>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</si>
  <si>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</si>
  <si>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</si>
  <si>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</si>
  <si>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</si>
  <si>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</si>
  <si>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</si>
  <si>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</si>
  <si>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</si>
  <si>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</si>
  <si>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</si>
  <si>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</si>
  <si>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</si>
  <si>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</si>
  <si>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</si>
  <si>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</si>
  <si>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</si>
  <si>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</si>
  <si>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</si>
  <si>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</si>
  <si>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</si>
  <si>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</si>
  <si>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</si>
  <si>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</si>
  <si>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</si>
  <si>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</si>
  <si>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</si>
  <si>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</si>
  <si>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</si>
  <si>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</si>
  <si>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</si>
  <si>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</si>
  <si>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</si>
  <si>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</si>
  <si>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</si>
  <si>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</si>
  <si>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</si>
  <si>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</si>
  <si>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</si>
  <si>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</si>
  <si>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</si>
  <si>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</si>
  <si>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</si>
  <si>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</si>
  <si>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</si>
  <si>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</si>
  <si>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</si>
  <si>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</si>
  <si>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</si>
  <si>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</si>
  <si>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</si>
  <si>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</si>
  <si>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</si>
  <si>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</si>
  <si>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</si>
  <si>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</si>
  <si>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</si>
  <si>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</si>
  <si>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</si>
  <si>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</si>
  <si>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</si>
  <si>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</si>
  <si>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</si>
  <si>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</si>
  <si>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</si>
  <si>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</si>
  <si>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</si>
  <si>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</si>
  <si>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</si>
  <si>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</si>
  <si>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</si>
  <si>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</si>
  <si>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</si>
  <si>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</si>
  <si>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</si>
  <si>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</si>
  <si>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</si>
  <si>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</si>
  <si>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</si>
  <si>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</si>
  <si>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</si>
  <si>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</si>
  <si>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</si>
  <si>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</si>
  <si>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</si>
  <si>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</si>
  <si>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</si>
  <si>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</si>
  <si>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</si>
  <si>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</si>
  <si>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</si>
  <si>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</si>
  <si>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</si>
  <si>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</si>
  <si>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</si>
  <si>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</si>
  <si>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</si>
  <si>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</si>
  <si>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</si>
  <si>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</si>
  <si>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</si>
  <si>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</si>
  <si>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</si>
  <si>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</si>
  <si>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</si>
  <si>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</si>
  <si>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</si>
  <si>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</si>
  <si>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</si>
  <si>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</si>
  <si>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</si>
  <si>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</si>
  <si>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</si>
  <si>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</si>
  <si>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</si>
  <si>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</si>
  <si>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</si>
  <si>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</si>
  <si>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</si>
  <si>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</si>
  <si>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</si>
  <si>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</si>
  <si>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</si>
  <si>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</si>
  <si>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</si>
  <si>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</si>
  <si>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</si>
  <si>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</si>
  <si>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</si>
  <si>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</si>
  <si>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</si>
  <si>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</si>
  <si>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</si>
  <si>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</si>
  <si>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</si>
  <si>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</si>
  <si>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</si>
  <si>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</si>
  <si>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</si>
  <si>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</si>
  <si>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</si>
  <si>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</si>
  <si>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</si>
  <si>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</si>
  <si>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</si>
  <si>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</si>
  <si>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</si>
  <si>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</si>
  <si>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</si>
  <si>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</si>
  <si>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</si>
  <si>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</si>
  <si>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</si>
  <si>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</si>
  <si>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</si>
  <si>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</si>
  <si>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</si>
  <si>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</si>
  <si>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</si>
  <si>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</si>
  <si>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</si>
  <si>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</si>
  <si>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</si>
  <si>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</si>
  <si>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</si>
  <si>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</si>
  <si>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</si>
  <si>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</si>
  <si>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</si>
  <si>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</si>
  <si>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</si>
  <si>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</si>
  <si>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</si>
  <si>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</si>
  <si>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</si>
  <si>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</si>
  <si>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</si>
  <si>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</si>
  <si>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</si>
  <si>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</si>
  <si>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</si>
  <si>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</si>
  <si>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</si>
  <si>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</si>
  <si>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</si>
  <si>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</si>
  <si>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</si>
  <si>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</si>
  <si>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</si>
  <si>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</si>
  <si>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</si>
  <si>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</si>
  <si>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</si>
  <si>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</si>
  <si>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</si>
  <si>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</si>
  <si>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</si>
  <si>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</si>
  <si>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</si>
  <si>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</si>
  <si>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</si>
  <si>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</si>
  <si>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</si>
  <si>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</si>
  <si>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</si>
  <si>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</si>
  <si>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</si>
  <si>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</si>
  <si>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</si>
  <si>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</si>
  <si>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</si>
  <si>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</si>
  <si>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</si>
  <si>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</si>
  <si>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</si>
  <si>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</si>
  <si>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</si>
  <si>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</si>
  <si>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</si>
  <si>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</si>
  <si>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</si>
  <si>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</si>
  <si>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</si>
  <si>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</si>
  <si>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</si>
  <si>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</si>
  <si>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</si>
  <si>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</si>
  <si>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</si>
  <si>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</si>
  <si>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</si>
  <si>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</si>
  <si>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</si>
  <si>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</si>
  <si>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</si>
  <si>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</si>
  <si>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</si>
  <si>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</si>
  <si>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</si>
  <si>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</si>
  <si>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</si>
  <si>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</si>
  <si>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</si>
  <si>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</si>
  <si>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</si>
  <si>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</si>
  <si>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</si>
  <si>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</si>
  <si>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</si>
  <si>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</si>
  <si>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</si>
  <si>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</si>
  <si>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</si>
  <si>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</si>
  <si>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</si>
  <si>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</si>
  <si>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</si>
  <si>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</si>
  <si>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</si>
  <si>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</si>
  <si>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</si>
  <si>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</si>
  <si>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</si>
  <si>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</si>
  <si>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</si>
  <si>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</si>
  <si>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</si>
  <si>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</si>
  <si>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</si>
  <si>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</si>
  <si>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</si>
  <si>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</si>
  <si>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</si>
  <si>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</si>
  <si>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</si>
  <si>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</si>
  <si>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</si>
  <si>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</si>
  <si>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</si>
  <si>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</si>
  <si>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</si>
  <si>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</si>
  <si>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</si>
  <si>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</si>
  <si>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</si>
  <si>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</si>
  <si>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</si>
  <si>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</si>
  <si>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</si>
  <si>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</si>
  <si>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</si>
  <si>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</si>
  <si>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</si>
  <si>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</si>
  <si>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</si>
  <si>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</si>
  <si>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</si>
  <si>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</si>
  <si>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</si>
  <si>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</si>
  <si>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</si>
  <si>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</si>
  <si>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</si>
  <si>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</si>
  <si>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</si>
  <si>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</si>
  <si>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</si>
  <si>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</si>
  <si>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</si>
  <si>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</si>
  <si>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</si>
  <si>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</si>
  <si>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</si>
  <si>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</si>
  <si>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</si>
  <si>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</si>
  <si>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</si>
  <si>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</si>
  <si>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</si>
  <si>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</si>
  <si>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</si>
  <si>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</si>
  <si>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</si>
  <si>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</si>
  <si>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</si>
  <si>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</si>
  <si>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</si>
  <si>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</si>
  <si>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</si>
  <si>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</si>
  <si>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</si>
  <si>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</si>
  <si>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</si>
  <si>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</si>
  <si>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</si>
  <si>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</si>
  <si>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</si>
  <si>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</si>
  <si>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</si>
  <si>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</si>
  <si>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</si>
  <si>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</si>
  <si>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</si>
  <si>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</si>
  <si>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</si>
  <si>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</si>
  <si>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</si>
  <si>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</si>
  <si>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</si>
  <si>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</si>
  <si>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</si>
  <si>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</si>
  <si>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</si>
  <si>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</si>
  <si>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</si>
  <si>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</si>
  <si>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</si>
  <si>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</si>
  <si>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</si>
  <si>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</si>
  <si>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</si>
  <si>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</si>
  <si>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</si>
  <si>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</si>
  <si>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</si>
  <si>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</si>
  <si>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</si>
  <si>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</si>
  <si>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</si>
  <si>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</si>
  <si>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</si>
  <si>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</si>
  <si>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</si>
  <si>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</si>
  <si>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</si>
  <si>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</si>
  <si>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</si>
  <si>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</si>
  <si>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</si>
  <si>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</si>
  <si>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</si>
  <si>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</si>
  <si>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</si>
  <si>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</si>
  <si>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</si>
  <si>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</si>
  <si>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</si>
  <si>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</si>
  <si>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</si>
  <si>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</si>
  <si>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</si>
  <si>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</si>
  <si>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</si>
  <si>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</si>
  <si>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</si>
  <si>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</si>
  <si>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</si>
  <si>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</si>
  <si>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</si>
  <si>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</si>
  <si>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</si>
  <si>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</si>
  <si>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</si>
  <si>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</si>
  <si>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</si>
  <si>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</si>
  <si>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</si>
  <si>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</si>
  <si>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</si>
  <si>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</si>
  <si>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</si>
  <si>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</si>
  <si>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</si>
  <si>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</si>
  <si>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</si>
  <si>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</si>
  <si>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</si>
  <si>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</si>
  <si>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</si>
  <si>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</si>
  <si>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</si>
  <si>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</si>
  <si>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</si>
  <si>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</si>
  <si>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</si>
  <si>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</si>
  <si>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</si>
  <si>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</si>
  <si>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</si>
  <si>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</si>
  <si>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</si>
  <si>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</si>
  <si>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</si>
  <si>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</si>
  <si>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</si>
  <si>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</si>
  <si>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</si>
  <si>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</si>
  <si>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</si>
  <si>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</si>
  <si>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</si>
  <si>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</si>
  <si>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</si>
  <si>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</si>
  <si>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</si>
  <si>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</si>
  <si>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</si>
  <si>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</si>
  <si>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</si>
  <si>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</si>
  <si>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</si>
  <si>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</si>
  <si>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</si>
  <si>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</si>
  <si>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</si>
  <si>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</si>
  <si>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</si>
  <si>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</si>
  <si>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</si>
  <si>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</si>
  <si>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</si>
  <si>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</si>
  <si>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</si>
  <si>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</si>
  <si>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</si>
  <si>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</si>
  <si>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</si>
  <si>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</si>
  <si>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</si>
  <si>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</si>
  <si>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</si>
  <si>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</si>
  <si>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</si>
  <si>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</si>
  <si>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</si>
  <si>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</si>
  <si>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</si>
  <si>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</si>
  <si>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</si>
  <si>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</si>
  <si>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</si>
  <si>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</si>
  <si>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</si>
  <si>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</si>
  <si>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</si>
  <si>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</si>
  <si>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</si>
  <si>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</si>
  <si>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</si>
  <si>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</si>
  <si>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</si>
  <si>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</si>
  <si>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</si>
  <si>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</si>
  <si>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</si>
  <si>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</si>
  <si>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</si>
  <si>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</si>
  <si>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</si>
  <si>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</si>
  <si>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</si>
  <si>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</si>
  <si>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</si>
  <si>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</si>
  <si>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</si>
  <si>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</si>
  <si>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</si>
  <si>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</si>
  <si>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</si>
  <si>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</si>
  <si>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</si>
  <si>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</si>
  <si>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</si>
  <si>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</si>
  <si>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</si>
  <si>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</si>
  <si>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</si>
  <si>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</si>
  <si>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</si>
  <si>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</si>
  <si>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</si>
  <si>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</si>
  <si>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</si>
  <si>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</si>
  <si>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</si>
  <si>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</si>
  <si>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</si>
  <si>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</si>
  <si>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</si>
  <si>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</si>
  <si>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</si>
  <si>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</si>
  <si>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</si>
  <si>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</si>
  <si>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</si>
  <si>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</si>
  <si>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</si>
  <si>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</si>
  <si>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</si>
  <si>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</si>
  <si>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</si>
  <si>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</si>
  <si>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</si>
  <si>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</si>
  <si>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</si>
  <si>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</si>
  <si>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</si>
  <si>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</si>
  <si>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</si>
  <si>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</si>
  <si>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</si>
  <si>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</si>
  <si>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</si>
  <si>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</si>
  <si>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</si>
  <si>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</si>
  <si>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</si>
  <si>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</si>
  <si>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</si>
  <si>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</si>
  <si>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</si>
  <si>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</si>
  <si>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</si>
  <si>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</si>
  <si>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</si>
  <si>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</si>
  <si>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</si>
  <si>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</si>
  <si>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</si>
  <si>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</si>
  <si>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</si>
  <si>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</si>
  <si>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</si>
  <si>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</si>
  <si>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</si>
  <si>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</si>
  <si>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</si>
  <si>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</si>
  <si>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</si>
  <si>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</si>
  <si>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</si>
  <si>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</si>
  <si>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</si>
  <si>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</si>
  <si>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</si>
  <si>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</si>
  <si>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</si>
  <si>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</si>
  <si>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</si>
  <si>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</si>
  <si>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</si>
  <si>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</si>
  <si>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</si>
  <si>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</si>
  <si>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</si>
  <si>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</si>
  <si>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</si>
  <si>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</si>
  <si>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</si>
  <si>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</si>
  <si>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</si>
  <si>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</si>
  <si>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</si>
  <si>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</si>
  <si>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</si>
  <si>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</si>
  <si>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</si>
  <si>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</si>
  <si>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</si>
  <si>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</si>
  <si>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</si>
  <si>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</si>
  <si>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</si>
  <si>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</si>
  <si>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</si>
  <si>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</si>
  <si>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</si>
  <si>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</si>
  <si>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</si>
  <si>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</si>
  <si>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</si>
  <si>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</si>
  <si>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</si>
  <si>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</si>
  <si>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</si>
  <si>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</si>
  <si>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</si>
  <si>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</si>
  <si>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</si>
  <si>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</si>
  <si>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</si>
  <si>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</si>
  <si>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</si>
  <si>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</si>
  <si>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</si>
  <si>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</si>
  <si>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</si>
  <si>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</si>
  <si>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</si>
  <si>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</si>
  <si>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</si>
  <si>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</si>
  <si>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</si>
  <si>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</si>
  <si>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</si>
  <si>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</si>
  <si>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</si>
  <si>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</si>
  <si>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</si>
  <si>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</si>
  <si>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</si>
  <si>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</si>
  <si>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</si>
  <si>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</si>
  <si>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</si>
  <si>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</si>
  <si>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</si>
  <si>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</si>
  <si>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</si>
  <si>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</si>
  <si>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</si>
  <si>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</si>
  <si>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</si>
  <si>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</si>
  <si>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</si>
  <si>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</si>
  <si>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</si>
  <si>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</si>
  <si>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</si>
  <si>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</si>
  <si>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</si>
  <si>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</si>
  <si>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</si>
  <si>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</si>
  <si>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</si>
  <si>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</si>
  <si>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</si>
  <si>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</si>
  <si>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</si>
  <si>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</si>
  <si>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</si>
  <si>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</si>
  <si>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</si>
  <si>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</si>
  <si>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</si>
  <si>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</si>
  <si>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</si>
  <si>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</si>
  <si>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</si>
  <si>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</si>
  <si>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</si>
  <si>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</si>
  <si>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</si>
  <si>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</si>
  <si>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</si>
  <si>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</si>
  <si>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</si>
  <si>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</si>
  <si>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</si>
  <si>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</si>
  <si>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</si>
  <si>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</si>
  <si>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</si>
  <si>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</si>
  <si>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</si>
  <si>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</si>
  <si>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</si>
  <si>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</si>
  <si>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</si>
  <si>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</si>
  <si>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</si>
  <si>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</si>
  <si>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</si>
  <si>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</si>
  <si>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</si>
  <si>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</si>
  <si>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</si>
  <si>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</si>
  <si>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</si>
  <si>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</si>
  <si>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</si>
  <si>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</si>
  <si>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</si>
  <si>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</si>
  <si>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</si>
  <si>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</si>
  <si>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</si>
  <si>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</si>
  <si>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</si>
  <si>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</si>
  <si>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</si>
  <si>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</si>
  <si>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</si>
  <si>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</si>
  <si>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</si>
  <si>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</si>
  <si>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</si>
  <si>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</si>
  <si>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</si>
  <si>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</si>
  <si>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</si>
  <si>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</si>
  <si>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</si>
  <si>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</si>
  <si>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</si>
  <si>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</si>
  <si>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</si>
  <si>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</si>
  <si>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</si>
  <si>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</si>
  <si>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</si>
  <si>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</si>
  <si>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</si>
  <si>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</si>
  <si>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</si>
  <si>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</si>
  <si>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</si>
  <si>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</si>
  <si>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</si>
  <si>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</si>
  <si>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</si>
  <si>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</si>
  <si>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</si>
  <si>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</si>
  <si>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</si>
  <si>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</si>
  <si>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</si>
  <si>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</si>
  <si>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</si>
  <si>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</si>
  <si>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</si>
  <si>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</si>
  <si>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</si>
  <si>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</si>
  <si>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</si>
  <si>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</si>
  <si>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</si>
  <si>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</si>
  <si>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</si>
  <si>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</si>
  <si>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</si>
  <si>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</si>
  <si>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</si>
  <si>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</si>
  <si>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</si>
  <si>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</si>
  <si>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</si>
  <si>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</si>
  <si>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</si>
  <si>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</si>
  <si>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</si>
  <si>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</si>
  <si>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</si>
  <si>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</si>
  <si>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</si>
  <si>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</si>
  <si>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</si>
  <si>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</si>
  <si>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</si>
  <si>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</si>
  <si>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</si>
  <si>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</si>
  <si>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</si>
  <si>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</si>
  <si>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</si>
  <si>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</si>
  <si>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</si>
  <si>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</si>
  <si>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</si>
  <si>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</si>
  <si>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</si>
  <si>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</si>
  <si>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</si>
  <si>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</si>
  <si>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</si>
  <si>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</si>
  <si>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</si>
  <si>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</si>
  <si>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</si>
  <si>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</si>
  <si>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</si>
  <si>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</si>
  <si>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</si>
  <si>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</si>
  <si>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</si>
  <si>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</si>
  <si>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</si>
  <si>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</si>
  <si>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</si>
  <si>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</si>
  <si>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</si>
  <si>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</si>
  <si>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</si>
  <si>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</si>
  <si>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</si>
  <si>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</si>
  <si>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</si>
  <si>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</si>
  <si>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</si>
  <si>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</si>
  <si>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</si>
  <si>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</si>
  <si>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</si>
  <si>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</si>
  <si>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</si>
  <si>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</si>
  <si>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</si>
  <si>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</si>
  <si>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</si>
  <si>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</si>
  <si>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</si>
  <si>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</si>
  <si>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</si>
  <si>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</si>
  <si>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</si>
  <si>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</si>
  <si>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</si>
  <si>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</si>
  <si>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</si>
  <si>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</si>
  <si>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</si>
  <si>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</si>
  <si>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</si>
  <si>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</si>
  <si>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</si>
  <si>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</si>
  <si>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</si>
  <si>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</si>
  <si>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</si>
  <si>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</si>
  <si>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</si>
  <si>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</si>
  <si>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</si>
  <si>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</si>
  <si>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</si>
  <si>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</si>
  <si>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</si>
  <si>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</si>
  <si>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</si>
  <si>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</si>
  <si>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</si>
  <si>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</si>
  <si>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</si>
  <si>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</si>
  <si>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</si>
  <si>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</si>
  <si>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</si>
  <si>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</si>
  <si>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</si>
  <si>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</si>
  <si>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</si>
  <si>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</si>
  <si>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</si>
  <si>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</si>
  <si>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</si>
  <si>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</si>
  <si>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</si>
  <si>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</si>
  <si>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</si>
  <si>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</si>
  <si>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</si>
  <si>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</si>
  <si>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</si>
  <si>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</si>
  <si>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</si>
  <si>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</si>
  <si>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</si>
  <si>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</si>
  <si>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</si>
  <si>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</si>
  <si>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</si>
  <si>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</si>
  <si>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</si>
  <si>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</si>
  <si>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</si>
  <si>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</si>
  <si>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</si>
  <si>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</si>
  <si>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</si>
  <si>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</si>
  <si>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</si>
  <si>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</si>
  <si>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</si>
  <si>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</si>
  <si>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</si>
  <si>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</si>
  <si>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</si>
  <si>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</si>
  <si>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</si>
  <si>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</si>
  <si>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</si>
  <si>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</si>
  <si>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</si>
  <si>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</si>
  <si>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</si>
  <si>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</si>
  <si>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</si>
  <si>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</si>
  <si>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</si>
  <si>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</si>
  <si>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</si>
  <si>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</si>
  <si>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</si>
  <si>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</si>
  <si>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</si>
  <si>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</si>
  <si>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</si>
  <si>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</si>
  <si>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</si>
  <si>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</si>
  <si>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</si>
  <si>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</si>
  <si>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</si>
  <si>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</si>
  <si>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</si>
  <si>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</si>
  <si>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</si>
  <si>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</si>
  <si>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</si>
  <si>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</si>
  <si>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</si>
  <si>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</si>
  <si>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</si>
  <si>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</si>
  <si>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</si>
  <si>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</si>
  <si>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</si>
  <si>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</si>
  <si>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</si>
  <si>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</si>
  <si>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</si>
  <si>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</si>
  <si>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</si>
  <si>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</si>
  <si>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</si>
  <si>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</si>
  <si>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</si>
  <si>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</si>
  <si>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</si>
  <si>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</si>
  <si>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</si>
  <si>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</si>
  <si>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</si>
  <si>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</si>
  <si>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</si>
  <si>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</si>
  <si>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</si>
  <si>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</si>
  <si>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</si>
  <si>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</si>
  <si>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</si>
  <si>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</si>
  <si>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</si>
  <si>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</si>
  <si>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</si>
  <si>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</si>
  <si>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</si>
  <si>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</si>
  <si>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</si>
  <si>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</si>
  <si>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</si>
  <si>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</si>
  <si>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</si>
  <si>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</si>
  <si>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</si>
  <si>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</si>
  <si>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</si>
  <si>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</si>
  <si>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</si>
  <si>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</si>
  <si>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</si>
  <si>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</si>
  <si>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</si>
  <si>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</si>
  <si>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</si>
  <si>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</si>
  <si>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</si>
  <si>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</si>
  <si>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</si>
  <si>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</si>
  <si>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</si>
  <si>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</si>
  <si>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</si>
  <si>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</si>
  <si>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</si>
  <si>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</si>
  <si>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</si>
  <si>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</si>
  <si>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</si>
  <si>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</si>
  <si>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</si>
  <si>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</si>
  <si>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</si>
  <si>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</si>
  <si>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</si>
  <si>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</si>
  <si>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</si>
  <si>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</si>
  <si>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</si>
  <si>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</si>
  <si>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</si>
  <si>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</si>
  <si>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</si>
  <si>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</si>
  <si>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</si>
  <si>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</si>
  <si>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</si>
  <si>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</si>
  <si>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</si>
  <si>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</si>
  <si>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</si>
  <si>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</si>
  <si>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</si>
  <si>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</si>
  <si>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</si>
  <si>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</si>
  <si>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</si>
  <si>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</si>
  <si>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</si>
  <si>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</si>
  <si>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</si>
  <si>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</si>
  <si>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</si>
  <si>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</si>
  <si>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</si>
  <si>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</si>
  <si>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</si>
  <si>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</si>
  <si>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</si>
  <si>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</si>
  <si>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</si>
  <si>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</si>
  <si>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</si>
  <si>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</si>
  <si>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</si>
  <si>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</si>
  <si>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</si>
  <si>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</si>
  <si>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</si>
  <si>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</si>
  <si>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</si>
  <si>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</si>
  <si>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</si>
  <si>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</si>
  <si>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</si>
  <si>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</si>
  <si>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</si>
  <si>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</si>
  <si>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</si>
  <si>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</si>
  <si>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</si>
  <si>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</si>
  <si>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</si>
  <si>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</si>
  <si>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</si>
  <si>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</si>
  <si>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</si>
  <si>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</si>
  <si>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</si>
  <si>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</si>
  <si>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</si>
  <si>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</si>
  <si>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</si>
  <si>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</si>
  <si>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</si>
  <si>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</si>
  <si>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</si>
  <si>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</si>
  <si>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</si>
  <si>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</si>
  <si>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</si>
  <si>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</si>
  <si>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</si>
  <si>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</si>
  <si>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</si>
  <si>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</si>
  <si>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</si>
  <si>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</si>
  <si>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</si>
  <si>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</si>
  <si>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</si>
  <si>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</si>
  <si>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</si>
  <si>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</si>
  <si>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</si>
  <si>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</si>
  <si>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</si>
  <si>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</si>
  <si>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</si>
  <si>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</si>
  <si>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</si>
  <si>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</si>
  <si>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</si>
  <si>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</si>
  <si>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</si>
  <si>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</si>
  <si>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</si>
  <si>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</si>
  <si>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</si>
  <si>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</si>
  <si>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</si>
  <si>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</si>
  <si>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</si>
  <si>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</si>
  <si>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</si>
  <si>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</si>
  <si>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</si>
  <si>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</si>
  <si>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</si>
  <si>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</si>
  <si>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</si>
  <si>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</si>
  <si>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</si>
  <si>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</si>
  <si>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</si>
  <si>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</si>
  <si>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</si>
  <si>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</si>
  <si>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</si>
  <si>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</si>
  <si>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</si>
  <si>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</si>
  <si>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</si>
  <si>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</si>
  <si>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</si>
  <si>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</si>
  <si>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</si>
  <si>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</si>
  <si>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</si>
  <si>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</si>
  <si>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</si>
  <si>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</si>
  <si>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</si>
  <si>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</si>
  <si>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</si>
  <si>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</si>
  <si>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</si>
  <si>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</si>
  <si>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</si>
  <si>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</si>
  <si>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</si>
  <si>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</si>
  <si>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</si>
  <si>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</si>
  <si>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</si>
  <si>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</si>
  <si>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</si>
  <si>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</si>
  <si>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</si>
  <si>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</si>
  <si>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</si>
  <si>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</si>
  <si>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</si>
  <si>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</si>
  <si>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</si>
  <si>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</si>
  <si>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</si>
  <si>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</si>
  <si>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</si>
  <si>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</si>
  <si>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</si>
  <si>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</si>
  <si>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</si>
  <si>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</si>
  <si>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</si>
  <si>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</si>
  <si>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</si>
  <si>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</si>
  <si>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</si>
  <si>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</si>
  <si>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</si>
  <si>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</si>
  <si>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</si>
  <si>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</si>
  <si>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</si>
  <si>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</si>
  <si>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</si>
  <si>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</si>
  <si>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</si>
  <si>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</si>
  <si>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</si>
  <si>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</si>
  <si>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</si>
  <si>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</si>
  <si>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</si>
  <si>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</si>
  <si>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</si>
  <si>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</si>
  <si>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</si>
  <si>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</si>
  <si>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</si>
  <si>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</si>
  <si>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</si>
  <si>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</si>
  <si>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</si>
  <si>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</si>
  <si>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</si>
  <si>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</si>
  <si>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</si>
  <si>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</si>
  <si>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</si>
  <si>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</si>
  <si>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</si>
  <si>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</si>
  <si>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</si>
  <si>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</si>
  <si>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</si>
  <si>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</si>
  <si>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</si>
  <si>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</si>
  <si>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</si>
  <si>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</si>
  <si>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</si>
  <si>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</si>
  <si>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</si>
  <si>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</si>
  <si>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</si>
  <si>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</si>
  <si>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</si>
  <si>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</si>
  <si>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</si>
  <si>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</si>
  <si>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</si>
  <si>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</si>
  <si>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</si>
  <si>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</si>
  <si>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</si>
  <si>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</si>
  <si>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</si>
  <si>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</si>
  <si>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</si>
  <si>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</si>
  <si>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</si>
  <si>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</si>
  <si>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</si>
  <si>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</si>
  <si>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</si>
  <si>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</si>
  <si>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</si>
  <si>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</si>
  <si>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</si>
  <si>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</si>
  <si>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</si>
  <si>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</si>
  <si>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</si>
  <si>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</si>
  <si>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</si>
  <si>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</si>
  <si>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</si>
  <si>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</si>
  <si>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</si>
  <si>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</si>
  <si>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</si>
  <si>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</si>
  <si>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</si>
  <si>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</si>
  <si>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</si>
  <si>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</si>
  <si>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</si>
  <si>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</si>
  <si>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</si>
  <si>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</si>
  <si>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</si>
  <si>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</si>
  <si>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</si>
  <si>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</si>
  <si>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</si>
  <si>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</si>
  <si>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</si>
  <si>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</si>
  <si>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</si>
  <si>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</si>
  <si>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</si>
  <si>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</si>
  <si>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</si>
  <si>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</si>
  <si>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</si>
  <si>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</si>
  <si>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</si>
  <si>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</si>
  <si>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</si>
  <si>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</si>
  <si>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</si>
  <si>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</si>
  <si>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</si>
  <si>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</si>
  <si>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</si>
  <si>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</si>
  <si>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</si>
  <si>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</si>
  <si>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</si>
  <si>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</si>
  <si>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</si>
  <si>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</si>
  <si>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</si>
  <si>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</si>
  <si>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</si>
  <si>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</si>
  <si>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</si>
  <si>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</si>
  <si>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</si>
  <si>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</si>
  <si>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</si>
  <si>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</si>
  <si>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</si>
  <si>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</si>
  <si>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</si>
  <si>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</si>
  <si>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</si>
  <si>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</si>
  <si>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</si>
  <si>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</si>
  <si>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</si>
  <si>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</si>
  <si>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</si>
  <si>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</si>
  <si>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</si>
  <si>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</si>
  <si>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</si>
  <si>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</si>
  <si>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</si>
  <si>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</si>
  <si>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</si>
  <si>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</si>
  <si>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</si>
  <si>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</si>
  <si>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</si>
  <si>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</si>
  <si>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</si>
  <si>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</si>
  <si>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</si>
  <si>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</si>
  <si>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</si>
  <si>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</si>
  <si>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</si>
  <si>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</si>
  <si>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</si>
  <si>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</si>
  <si>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</si>
  <si>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</si>
  <si>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</si>
  <si>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</si>
  <si>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</si>
  <si>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</si>
  <si>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</si>
  <si>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</si>
  <si>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</si>
  <si>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</si>
  <si>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</si>
  <si>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</si>
  <si>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</si>
  <si>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</si>
  <si>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</si>
  <si>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</si>
  <si>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</si>
  <si>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</si>
  <si>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</si>
  <si>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</si>
  <si>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</si>
  <si>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</si>
  <si>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</si>
  <si>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</si>
  <si>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</si>
  <si>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</si>
  <si>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</si>
  <si>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</si>
  <si>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</si>
  <si>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</si>
  <si>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</si>
  <si>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</si>
  <si>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</si>
  <si>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</si>
  <si>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</si>
  <si>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</si>
  <si>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</si>
  <si>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</si>
  <si>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</si>
  <si>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</si>
  <si>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</si>
  <si>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</si>
  <si>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</si>
  <si>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</si>
  <si>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</si>
  <si>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</si>
  <si>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</si>
  <si>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</si>
  <si>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</si>
  <si>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</si>
  <si>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</si>
  <si>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</si>
  <si>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</si>
  <si>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</si>
  <si>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</si>
  <si>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</si>
  <si>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</si>
  <si>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</si>
  <si>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</si>
  <si>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</si>
  <si>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</si>
  <si>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</si>
  <si>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</si>
  <si>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</si>
  <si>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</si>
  <si>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</si>
  <si>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</si>
  <si>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</si>
  <si>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</si>
  <si>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</si>
  <si>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</si>
  <si>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</si>
  <si>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</si>
  <si>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</si>
  <si>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</si>
  <si>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</si>
  <si>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</si>
  <si>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</si>
  <si>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</si>
  <si>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</si>
  <si>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</si>
  <si>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</si>
  <si>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</si>
  <si>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</si>
  <si>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</si>
  <si>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</si>
  <si>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</si>
  <si>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</si>
  <si>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</si>
  <si>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</si>
  <si>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</si>
  <si>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</si>
  <si>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</si>
  <si>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</si>
  <si>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</si>
  <si>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</si>
  <si>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</si>
  <si>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</si>
  <si>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</si>
  <si>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</si>
  <si>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</si>
  <si>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</si>
  <si>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</si>
  <si>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</si>
  <si>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</si>
  <si>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</si>
  <si>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</si>
  <si>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</si>
  <si>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</si>
  <si>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</si>
  <si>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</si>
  <si>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</si>
  <si>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</si>
  <si>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</si>
  <si>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</si>
  <si>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</si>
  <si>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</si>
  <si>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</si>
  <si>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</si>
  <si>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</si>
  <si>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</si>
  <si>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</si>
  <si>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</si>
  <si>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</si>
  <si>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</si>
  <si>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</si>
  <si>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</si>
  <si>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</si>
  <si>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</si>
  <si>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</si>
  <si>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</si>
  <si>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</si>
  <si>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</si>
  <si>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</si>
  <si>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</si>
  <si>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</si>
  <si>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</si>
  <si>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</si>
  <si>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</si>
  <si>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</si>
  <si>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</si>
  <si>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</si>
  <si>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</si>
  <si>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</si>
  <si>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</si>
  <si>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</si>
  <si>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</si>
  <si>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</si>
  <si>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</si>
  <si>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</si>
  <si>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</si>
  <si>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</si>
  <si>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</si>
  <si>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</si>
  <si>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</si>
  <si>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</si>
  <si>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</si>
  <si>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</si>
  <si>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</si>
  <si>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</si>
  <si>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</si>
  <si>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</si>
  <si>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</si>
  <si>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</si>
  <si>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</si>
  <si>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</si>
  <si>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</si>
  <si>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</si>
  <si>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</si>
  <si>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</si>
  <si>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</si>
  <si>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</si>
  <si>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</si>
  <si>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</si>
  <si>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</si>
  <si>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</si>
  <si>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</si>
  <si>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</si>
  <si>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</si>
  <si>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</si>
  <si>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</si>
  <si>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</si>
  <si>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</si>
  <si>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</si>
  <si>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</si>
  <si>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</si>
  <si>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</si>
  <si>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</si>
  <si>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</si>
  <si>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</si>
  <si>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</si>
  <si>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</si>
  <si>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</si>
  <si>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</si>
  <si>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</si>
  <si>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</si>
  <si>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</si>
  <si>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</si>
  <si>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</si>
  <si>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</si>
  <si>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</si>
  <si>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</si>
  <si>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</si>
  <si>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</si>
  <si>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</si>
  <si>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</si>
  <si>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</si>
  <si>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</si>
  <si>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</si>
  <si>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</si>
  <si>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</si>
  <si>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</si>
  <si>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</si>
  <si>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</si>
  <si>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</si>
  <si>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</si>
  <si>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</si>
  <si>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</si>
  <si>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</si>
  <si>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</si>
  <si>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</si>
  <si>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</si>
  <si>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</si>
  <si>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</si>
  <si>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</si>
  <si>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</si>
  <si>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</si>
  <si>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</si>
  <si>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</si>
  <si>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</si>
  <si>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</si>
  <si>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</si>
  <si>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</si>
  <si>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</si>
  <si>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</si>
  <si>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</si>
  <si>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</si>
  <si>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</si>
  <si>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</si>
  <si>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</si>
  <si>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</si>
  <si>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</si>
  <si>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</si>
  <si>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</si>
  <si>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</si>
  <si>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</si>
  <si>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</si>
  <si>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</si>
  <si>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</si>
  <si>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</si>
  <si>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</si>
  <si>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</si>
  <si>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</si>
  <si>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</si>
  <si>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</si>
  <si>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</si>
  <si>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</si>
  <si>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</si>
  <si>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</si>
  <si>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</si>
  <si>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</si>
  <si>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</si>
  <si>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</si>
  <si>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</si>
  <si>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</si>
  <si>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</si>
  <si>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</si>
  <si>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</si>
  <si>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</si>
  <si>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</si>
  <si>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</si>
  <si>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</si>
  <si>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</si>
  <si>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</si>
  <si>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</si>
  <si>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</si>
  <si>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</si>
  <si>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</si>
  <si>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</si>
  <si>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</si>
  <si>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</si>
  <si>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</si>
  <si>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</si>
  <si>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</si>
  <si>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</si>
  <si>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</si>
  <si>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</si>
  <si>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</si>
  <si>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</si>
  <si>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</si>
  <si>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</si>
  <si>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</si>
  <si>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</si>
  <si>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</si>
  <si>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</si>
  <si>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</si>
  <si>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</si>
  <si>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</si>
  <si>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</si>
  <si>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</si>
  <si>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</si>
  <si>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</si>
  <si>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</si>
  <si>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</si>
  <si>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</si>
  <si>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</si>
  <si>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</si>
  <si>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</si>
  <si>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</si>
  <si>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</si>
  <si>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</si>
  <si>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</si>
  <si>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</si>
  <si>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</si>
  <si>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</si>
  <si>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</si>
  <si>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</si>
  <si>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</si>
  <si>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</si>
  <si>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</si>
  <si>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</si>
  <si>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</si>
  <si>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</si>
  <si>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</si>
  <si>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</si>
  <si>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</si>
  <si>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</si>
  <si>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</si>
  <si>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</si>
  <si>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</si>
  <si>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</si>
  <si>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</si>
  <si>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</si>
  <si>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</si>
  <si>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</si>
  <si>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</si>
  <si>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</si>
  <si>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</si>
  <si>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</si>
  <si>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</si>
  <si>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</si>
  <si>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</si>
  <si>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</si>
  <si>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</si>
  <si>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</si>
  <si>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</si>
  <si>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</si>
  <si>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</si>
  <si>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</si>
  <si>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</si>
  <si>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</si>
  <si>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</si>
  <si>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</si>
  <si>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</si>
  <si>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</si>
  <si>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</si>
  <si>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</si>
  <si>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</si>
  <si>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</si>
  <si>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</si>
  <si>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</si>
  <si>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</si>
  <si>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</si>
  <si>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</si>
  <si>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</si>
  <si>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</si>
  <si>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</si>
  <si>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</si>
  <si>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</si>
  <si>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</si>
  <si>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</si>
  <si>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</si>
  <si>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</si>
  <si>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</si>
  <si>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</si>
  <si>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</si>
  <si>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</si>
  <si>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</si>
  <si>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</si>
  <si>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</si>
  <si>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</si>
  <si>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</si>
  <si>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</si>
  <si>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</si>
  <si>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</si>
  <si>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</si>
  <si>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</si>
  <si>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</si>
  <si>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</si>
  <si>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</si>
  <si>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</si>
  <si>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</si>
  <si>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</si>
  <si>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</si>
  <si>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</si>
  <si>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</si>
  <si>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</si>
  <si>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</si>
  <si>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</si>
  <si>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</si>
  <si>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</si>
  <si>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</si>
  <si>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</si>
  <si>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</si>
  <si>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</si>
  <si>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</si>
  <si>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</si>
  <si>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</si>
  <si>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</si>
  <si>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</si>
  <si>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</si>
  <si>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</si>
  <si>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</si>
  <si>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</si>
  <si>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</si>
  <si>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</si>
  <si>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</si>
  <si>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</si>
  <si>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</si>
  <si>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</si>
  <si>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</si>
  <si>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</si>
  <si>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</si>
  <si>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</si>
  <si>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</si>
  <si>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</si>
  <si>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</si>
  <si>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</si>
  <si>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</si>
  <si>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</si>
  <si>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</si>
  <si>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</si>
  <si>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</si>
  <si>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</si>
  <si>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</si>
  <si>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</si>
  <si>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</si>
  <si>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</si>
  <si>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</si>
  <si>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</si>
  <si>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</si>
  <si>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</si>
  <si>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</si>
  <si>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</si>
  <si>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</si>
  <si>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</si>
  <si>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</si>
  <si>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</si>
  <si>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</si>
  <si>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</si>
  <si>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</si>
  <si>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</si>
  <si>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</si>
  <si>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</si>
  <si>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</si>
  <si>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</si>
  <si>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</si>
  <si>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</si>
  <si>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</si>
  <si>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</si>
  <si>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</si>
  <si>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</si>
  <si>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</si>
  <si>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</si>
  <si>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</si>
  <si>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</si>
  <si>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</si>
  <si>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</si>
  <si>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</si>
  <si>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</si>
  <si>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</si>
  <si>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</si>
  <si>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</si>
  <si>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</si>
  <si>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</si>
  <si>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</si>
  <si>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</si>
  <si>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</si>
  <si>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</si>
  <si>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</si>
  <si>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</si>
  <si>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</si>
  <si>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</si>
  <si>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</si>
  <si>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</si>
  <si>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</si>
  <si>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</si>
  <si>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</si>
  <si>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</si>
  <si>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</si>
  <si>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</si>
  <si>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</si>
  <si>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</si>
  <si>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</si>
  <si>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</si>
  <si>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</si>
  <si>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</si>
  <si>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</si>
  <si>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</si>
  <si>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</si>
  <si>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</si>
  <si>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</si>
  <si>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</si>
  <si>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</si>
  <si>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</si>
  <si>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</si>
  <si>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</si>
  <si>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</si>
  <si>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</si>
  <si>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</si>
  <si>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</si>
  <si>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</si>
  <si>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</si>
  <si>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</si>
  <si>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</si>
  <si>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</si>
  <si>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</si>
  <si>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</si>
  <si>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</si>
  <si>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</si>
  <si>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</si>
  <si>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</si>
  <si>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</si>
  <si>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</si>
  <si>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</si>
  <si>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</si>
  <si>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</si>
  <si>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</si>
  <si>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</si>
  <si>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</si>
  <si>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</si>
  <si>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</si>
  <si>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</si>
  <si>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</si>
  <si>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</si>
  <si>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</si>
  <si>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</si>
  <si>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</si>
  <si>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</si>
  <si>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</si>
  <si>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</si>
  <si>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</si>
  <si>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</si>
  <si>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</si>
  <si>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</si>
  <si>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</si>
  <si>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</si>
  <si>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</si>
  <si>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</si>
  <si>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</si>
  <si>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</si>
  <si>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</si>
  <si>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</si>
  <si>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</si>
  <si>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</si>
  <si>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</si>
  <si>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</si>
  <si>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</si>
  <si>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</si>
  <si>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</si>
  <si>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</si>
  <si>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</si>
  <si>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</si>
  <si>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</si>
  <si>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</si>
  <si>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</si>
  <si>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</si>
  <si>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</si>
  <si>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</si>
  <si>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</si>
  <si>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</si>
  <si>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</si>
  <si>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</si>
  <si>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</si>
  <si>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</si>
  <si>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</si>
  <si>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</si>
  <si>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</si>
  <si>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</si>
  <si>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</si>
  <si>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</si>
  <si>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</si>
  <si>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</si>
  <si>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</si>
  <si>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</si>
  <si>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</si>
  <si>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</si>
  <si>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</si>
  <si>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</si>
  <si>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</si>
  <si>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</si>
  <si>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</si>
  <si>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</si>
  <si>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</si>
  <si>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</si>
  <si>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</si>
  <si>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</si>
  <si>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</si>
  <si>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</si>
  <si>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</si>
  <si>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</si>
  <si>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</si>
  <si>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</si>
  <si>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</si>
  <si>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</si>
  <si>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</si>
  <si>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</si>
  <si>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</si>
  <si>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</si>
  <si>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</si>
  <si>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</si>
  <si>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</si>
  <si>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</si>
  <si>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</si>
  <si>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</si>
  <si>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</si>
  <si>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</si>
  <si>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</si>
  <si>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</si>
  <si>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</si>
  <si>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</si>
  <si>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</si>
  <si>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</si>
  <si>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</si>
  <si>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</si>
  <si>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</si>
  <si>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</si>
  <si>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</si>
  <si>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</si>
  <si>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</si>
  <si>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</si>
  <si>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</si>
  <si>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</si>
  <si>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</si>
  <si>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</si>
  <si>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</si>
  <si>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</si>
  <si>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</si>
  <si>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</si>
  <si>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</si>
  <si>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</si>
  <si>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</si>
  <si>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</si>
  <si>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</si>
  <si>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</si>
  <si>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</si>
  <si>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</si>
  <si>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</si>
  <si>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</si>
  <si>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</si>
  <si>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</si>
  <si>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</si>
  <si>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</si>
  <si>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</si>
  <si>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</si>
  <si>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</si>
  <si>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</si>
  <si>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</si>
  <si>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</si>
  <si>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</si>
  <si>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</si>
  <si>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</si>
  <si>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</si>
  <si>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</si>
  <si>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</si>
  <si>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</si>
  <si>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</si>
  <si>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</si>
  <si>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</si>
  <si>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</si>
  <si>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</si>
  <si>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</si>
  <si>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</si>
  <si>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</si>
  <si>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</si>
  <si>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</si>
  <si>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</si>
  <si>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</si>
  <si>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</si>
  <si>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</si>
  <si>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</si>
  <si>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</si>
  <si>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</si>
  <si>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</si>
  <si>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</si>
  <si>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</si>
  <si>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</si>
  <si>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</si>
  <si>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</si>
  <si>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</si>
  <si>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</si>
  <si>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</si>
  <si>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</si>
  <si>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</si>
  <si>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</si>
  <si>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</si>
  <si>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</si>
  <si>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</si>
  <si>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</si>
  <si>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</si>
  <si>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</si>
  <si>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</si>
  <si>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</si>
  <si>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</si>
  <si>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</si>
  <si>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</si>
  <si>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</si>
  <si>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</si>
  <si>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</si>
  <si>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</si>
  <si>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</si>
  <si>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</si>
  <si>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</si>
  <si>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</si>
  <si>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</si>
  <si>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</si>
  <si>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</si>
  <si>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</si>
  <si>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</si>
  <si>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</si>
  <si>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</si>
  <si>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</si>
  <si>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</si>
  <si>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</si>
  <si>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</si>
  <si>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</si>
  <si>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</si>
  <si>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</si>
  <si>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</si>
  <si>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</si>
  <si>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</si>
  <si>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</si>
  <si>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</si>
  <si>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</si>
  <si>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</si>
  <si>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</si>
  <si>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</si>
  <si>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</si>
  <si>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</si>
  <si>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</si>
  <si>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</si>
  <si>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</si>
  <si>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</si>
  <si>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</si>
  <si>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</si>
  <si>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</si>
  <si>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</si>
  <si>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</si>
  <si>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</si>
  <si>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</si>
  <si>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</si>
  <si>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</si>
  <si>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</si>
  <si>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</si>
  <si>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</si>
  <si>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</si>
  <si>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</si>
  <si>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</si>
  <si>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</si>
  <si>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</si>
  <si>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</si>
  <si>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</si>
  <si>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</si>
  <si>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</si>
  <si>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</si>
  <si>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</si>
  <si>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</si>
  <si>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</si>
  <si>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</si>
  <si>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</si>
  <si>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</si>
  <si>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</si>
  <si>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</si>
  <si>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</si>
  <si>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</si>
  <si>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</si>
  <si>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</si>
  <si>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</si>
  <si>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</si>
  <si>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</si>
  <si>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</si>
  <si>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</si>
  <si>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</si>
  <si>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</si>
  <si>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</si>
  <si>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</si>
  <si>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</si>
  <si>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</si>
  <si>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</si>
  <si>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</si>
  <si>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</si>
  <si>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</si>
  <si>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</si>
  <si>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</si>
  <si>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</si>
  <si>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</si>
  <si>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</si>
  <si>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</si>
  <si>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</si>
  <si>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</si>
  <si>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</si>
  <si>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</si>
  <si>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</si>
  <si>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</si>
  <si>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</si>
  <si>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</si>
  <si>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</si>
  <si>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</si>
  <si>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</si>
  <si>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</si>
  <si>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</si>
  <si>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</si>
  <si>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</si>
  <si>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</si>
  <si>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</si>
  <si>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</si>
  <si>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</si>
  <si>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</si>
  <si>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</si>
  <si>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</si>
  <si>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</si>
  <si>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</si>
  <si>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</si>
  <si>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</si>
  <si>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</si>
  <si>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</si>
  <si>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</si>
  <si>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</si>
  <si>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</si>
  <si>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</si>
  <si>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</si>
  <si>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</si>
  <si>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</si>
  <si>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</si>
  <si>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</si>
  <si>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</si>
  <si>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</si>
  <si>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</si>
  <si>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</si>
  <si>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</si>
  <si>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</si>
  <si>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</si>
  <si>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</si>
  <si>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</si>
  <si>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</si>
  <si>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</si>
  <si>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</si>
  <si>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</si>
  <si>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</si>
  <si>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</si>
  <si>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</si>
  <si>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</si>
  <si>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</si>
  <si>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</si>
  <si>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</si>
  <si>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</si>
  <si>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</si>
  <si>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</si>
  <si>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</si>
  <si>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</si>
  <si>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</si>
  <si>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</si>
  <si>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</si>
  <si>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</si>
  <si>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</si>
  <si>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</si>
  <si>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</si>
  <si>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</si>
  <si>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</si>
  <si>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</si>
  <si>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</si>
  <si>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</si>
  <si>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</si>
  <si>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</si>
  <si>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</si>
  <si>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</si>
  <si>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</si>
  <si>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</si>
  <si>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</si>
  <si>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</si>
  <si>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</si>
  <si>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</si>
  <si>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</si>
  <si>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</si>
  <si>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</si>
  <si>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</si>
  <si>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</si>
  <si>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</si>
  <si>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</si>
  <si>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</si>
  <si>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</si>
  <si>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</si>
  <si>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</si>
  <si>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</si>
  <si>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</si>
  <si>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</si>
  <si>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</si>
  <si>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</si>
  <si>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</si>
  <si>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</si>
  <si>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</si>
  <si>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</si>
  <si>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</si>
  <si>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</si>
  <si>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</si>
  <si>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</si>
  <si>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</si>
  <si>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</si>
  <si>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</si>
  <si>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</si>
  <si>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</si>
  <si>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</si>
  <si>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</si>
  <si>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</si>
  <si>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</si>
  <si>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</si>
  <si>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</si>
  <si>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</si>
  <si>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</si>
  <si>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</si>
  <si>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</si>
  <si>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</si>
  <si>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</si>
  <si>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</si>
  <si>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</si>
  <si>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</si>
  <si>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</si>
  <si>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</si>
  <si>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</si>
  <si>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</si>
  <si>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</si>
  <si>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</si>
  <si>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</si>
  <si>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</si>
  <si>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</si>
  <si>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</si>
  <si>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</si>
  <si>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</si>
  <si>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</si>
  <si>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</si>
  <si>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</si>
  <si>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</si>
  <si>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</si>
  <si>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</si>
  <si>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</si>
  <si>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</si>
  <si>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</si>
  <si>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</si>
  <si>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</si>
  <si>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</si>
  <si>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</si>
  <si>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</si>
  <si>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</si>
  <si>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</si>
  <si>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</si>
  <si>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</si>
  <si>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</si>
  <si>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</si>
  <si>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</si>
  <si>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</si>
  <si>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</si>
  <si>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</si>
  <si>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</si>
  <si>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</si>
  <si>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</si>
  <si>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</si>
  <si>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</si>
  <si>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</si>
  <si>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</si>
  <si>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</si>
  <si>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</si>
  <si>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</si>
  <si>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</si>
  <si>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</si>
  <si>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</si>
  <si>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</si>
  <si>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</si>
  <si>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</si>
  <si>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</si>
  <si>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</si>
  <si>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</si>
  <si>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</si>
  <si>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</si>
  <si>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</si>
  <si>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</si>
  <si>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</si>
  <si>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</si>
  <si>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</si>
  <si>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</si>
  <si>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</si>
  <si>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</si>
  <si>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</si>
  <si>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</si>
  <si>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</si>
  <si>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</si>
  <si>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</si>
  <si>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</si>
  <si>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</si>
  <si>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</si>
  <si>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</si>
  <si>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</si>
  <si>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</si>
  <si>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</si>
  <si>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</si>
  <si>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</si>
  <si>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</si>
  <si>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</si>
  <si>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</si>
  <si>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</si>
  <si>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</si>
  <si>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</si>
  <si>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</si>
  <si>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</si>
  <si>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</si>
  <si>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</si>
  <si>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</si>
  <si>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</si>
  <si>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</si>
  <si>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</si>
  <si>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</si>
  <si>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</si>
  <si>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</si>
  <si>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</si>
  <si>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</si>
  <si>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</si>
  <si>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</si>
  <si>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</si>
  <si>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</si>
  <si>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</si>
  <si>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</si>
  <si>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</si>
  <si>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</si>
  <si>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</si>
  <si>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</si>
  <si>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</si>
  <si>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</si>
  <si>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</si>
  <si>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</si>
  <si>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</si>
  <si>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</si>
  <si>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</si>
  <si>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</si>
  <si>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</si>
  <si>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</si>
  <si>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</si>
  <si>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</si>
  <si>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</si>
  <si>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</si>
  <si>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</si>
  <si>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</si>
  <si>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</si>
  <si>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</si>
  <si>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</si>
  <si>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</si>
  <si>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</si>
  <si>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</si>
  <si>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</si>
  <si>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</si>
  <si>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</si>
  <si>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</si>
  <si>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</si>
  <si>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</si>
  <si>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</si>
  <si>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</si>
  <si>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</si>
  <si>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</si>
  <si>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</si>
  <si>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</si>
  <si>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</si>
  <si>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</si>
  <si>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</si>
  <si>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</si>
  <si>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</si>
  <si>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</si>
  <si>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</si>
  <si>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</si>
  <si>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</si>
  <si>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</si>
  <si>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</si>
  <si>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</si>
  <si>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</si>
  <si>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</si>
  <si>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</si>
  <si>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</si>
  <si>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</si>
  <si>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</si>
  <si>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</si>
  <si>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</si>
  <si>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</si>
  <si>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</si>
  <si>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</si>
  <si>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</si>
  <si>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</si>
  <si>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</si>
  <si>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</si>
  <si>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</si>
  <si>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</si>
  <si>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</si>
  <si>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</si>
  <si>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</si>
  <si>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</si>
  <si>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</si>
  <si>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</si>
  <si>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</si>
  <si>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</si>
  <si>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</si>
  <si>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</si>
  <si>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</si>
  <si>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</si>
  <si>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</si>
  <si>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</si>
  <si>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</si>
  <si>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</si>
  <si>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</si>
  <si>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</si>
  <si>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</si>
  <si>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</si>
  <si>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</si>
  <si>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</si>
  <si>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</si>
  <si>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</si>
  <si>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</si>
  <si>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</si>
  <si>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</si>
  <si>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</si>
  <si>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</si>
  <si>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</si>
  <si>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</si>
  <si>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</si>
  <si>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</si>
  <si>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</si>
  <si>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</si>
  <si>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</si>
  <si>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</si>
  <si>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</si>
  <si>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</si>
  <si>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</si>
  <si>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</si>
  <si>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</si>
  <si>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</si>
  <si>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</si>
  <si>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</si>
  <si>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</si>
  <si>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</si>
  <si>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</si>
  <si>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</si>
  <si>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</si>
  <si>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</si>
  <si>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</si>
  <si>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</si>
  <si>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</si>
  <si>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</si>
  <si>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</si>
  <si>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</si>
  <si>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</si>
  <si>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</si>
  <si>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</si>
  <si>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</si>
  <si>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</si>
  <si>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</si>
  <si>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</si>
  <si>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</si>
  <si>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</si>
  <si>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</si>
  <si>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</si>
  <si>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</si>
  <si>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</si>
  <si>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</si>
  <si>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</si>
  <si>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</si>
  <si>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</si>
  <si>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</si>
  <si>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</si>
  <si>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</si>
  <si>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</si>
  <si>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</si>
  <si>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</si>
  <si>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</si>
  <si>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</si>
  <si>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</si>
  <si>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</si>
  <si>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</si>
  <si>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</si>
  <si>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</si>
  <si>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</si>
  <si>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</si>
  <si>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</si>
  <si>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</si>
  <si>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</si>
  <si>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</si>
  <si>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</si>
  <si>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</si>
  <si>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</si>
  <si>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</si>
  <si>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</si>
  <si>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</si>
  <si>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</si>
  <si>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</si>
  <si>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</si>
  <si>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</si>
  <si>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</si>
  <si>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</si>
  <si>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</si>
  <si>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</si>
  <si>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</si>
  <si>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</si>
  <si>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</si>
  <si>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</si>
  <si>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</si>
  <si>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</si>
  <si>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</si>
  <si>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</si>
  <si>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</si>
  <si>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</si>
  <si>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</si>
  <si>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</si>
  <si>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</si>
  <si>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</si>
  <si>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</si>
  <si>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</si>
  <si>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</si>
  <si>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</si>
  <si>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</si>
  <si>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</si>
  <si>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</si>
  <si>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</si>
  <si>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</si>
  <si>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</si>
  <si>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</si>
  <si>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</si>
  <si>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</si>
  <si>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</si>
  <si>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</si>
  <si>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</si>
  <si>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</si>
  <si>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</si>
  <si>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</si>
  <si>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</si>
  <si>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</si>
  <si>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</si>
  <si>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</si>
  <si>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</si>
  <si>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</si>
  <si>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</si>
  <si>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</si>
  <si>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</si>
  <si>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</si>
  <si>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</si>
  <si>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</si>
  <si>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</si>
  <si>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</si>
  <si>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</si>
  <si>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</si>
  <si>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</si>
  <si>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</si>
  <si>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</si>
  <si>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</si>
  <si>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</si>
  <si>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</si>
  <si>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</si>
  <si>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</si>
  <si>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</si>
  <si>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</si>
  <si>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</si>
  <si>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</si>
  <si>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</si>
  <si>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</si>
  <si>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</si>
  <si>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</si>
  <si>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</si>
  <si>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</si>
  <si>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</si>
  <si>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</si>
  <si>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</si>
  <si>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</si>
  <si>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</si>
  <si>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</si>
  <si>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</si>
  <si>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</si>
  <si>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</si>
  <si>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</si>
  <si>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</si>
  <si>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</si>
  <si>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</si>
  <si>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</si>
  <si>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</si>
  <si>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</si>
  <si>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</si>
  <si>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</si>
  <si>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</si>
  <si>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</si>
  <si>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</si>
  <si>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</si>
  <si>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</si>
  <si>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</si>
  <si>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</si>
  <si>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</si>
  <si>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</si>
  <si>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</si>
  <si>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</si>
  <si>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</si>
  <si>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</si>
  <si>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</si>
  <si>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</si>
  <si>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</si>
  <si>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</si>
  <si>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</si>
  <si>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</si>
  <si>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</si>
  <si>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</si>
  <si>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</si>
  <si>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</si>
  <si>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</si>
  <si>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</si>
  <si>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</si>
  <si>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</si>
  <si>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</si>
  <si>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</si>
  <si>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</si>
  <si>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</si>
  <si>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</si>
  <si>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</si>
  <si>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</si>
  <si>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</si>
  <si>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</si>
  <si>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</si>
  <si>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</si>
  <si>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</si>
  <si>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</si>
  <si>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</si>
  <si>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</si>
  <si>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</si>
  <si>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</si>
  <si>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</si>
  <si>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</si>
  <si>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</si>
  <si>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</si>
  <si>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</si>
  <si>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</si>
  <si>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</si>
  <si>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</si>
  <si>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</si>
  <si>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</si>
  <si>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</si>
  <si>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</si>
  <si>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</si>
  <si>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</si>
  <si>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</si>
  <si>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</si>
  <si>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</si>
  <si>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</si>
  <si>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</si>
  <si>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</si>
  <si>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</si>
  <si>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</si>
  <si>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</si>
  <si>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</si>
  <si>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</si>
  <si>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</si>
  <si>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</si>
  <si>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</si>
  <si>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</si>
  <si>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</si>
  <si>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</si>
  <si>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</si>
  <si>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</si>
  <si>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</si>
  <si>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</si>
  <si>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</si>
  <si>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</si>
  <si>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</si>
  <si>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</si>
  <si>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</si>
  <si>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</si>
  <si>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</si>
  <si>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</si>
  <si>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</si>
  <si>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</si>
  <si>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</si>
  <si>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</si>
  <si>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</si>
  <si>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</si>
  <si>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</si>
  <si>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</si>
  <si>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</si>
  <si>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</si>
  <si>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</si>
  <si>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</si>
  <si>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</si>
  <si>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</si>
  <si>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</si>
  <si>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</si>
  <si>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</si>
  <si>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</si>
  <si>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</si>
  <si>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</si>
  <si>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</si>
  <si>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</si>
  <si>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</si>
  <si>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</si>
  <si>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</si>
  <si>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</si>
  <si>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</si>
  <si>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</si>
  <si>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</si>
  <si>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</si>
  <si>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</si>
  <si>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</si>
  <si>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</si>
  <si>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</si>
  <si>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</si>
  <si>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</si>
  <si>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</si>
  <si>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</si>
  <si>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</si>
  <si>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</si>
  <si>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</si>
  <si>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</si>
  <si>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</si>
  <si>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</si>
  <si>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</si>
  <si>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</si>
  <si>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</si>
  <si>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</si>
  <si>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</si>
  <si>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</si>
  <si>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</si>
  <si>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</si>
  <si>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</si>
  <si>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</si>
  <si>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</si>
  <si>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</si>
  <si>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</si>
  <si>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</si>
  <si>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</si>
  <si>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</si>
  <si>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</si>
  <si>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</si>
  <si>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</si>
  <si>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</si>
  <si>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</si>
  <si>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</si>
  <si>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</si>
  <si>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</si>
  <si>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</si>
  <si>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</si>
  <si>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</si>
  <si>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</si>
  <si>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</si>
  <si>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</si>
  <si>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</si>
  <si>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</si>
  <si>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</si>
  <si>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</si>
  <si>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</si>
  <si>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</si>
  <si>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</si>
  <si>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</si>
  <si>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</si>
  <si>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</si>
  <si>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</si>
  <si>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</si>
  <si>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</si>
  <si>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</si>
  <si>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</si>
  <si>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</si>
  <si>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</si>
  <si>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</si>
  <si>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</si>
  <si>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</si>
  <si>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</si>
  <si>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</si>
  <si>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</si>
  <si>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</si>
  <si>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</si>
  <si>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</si>
  <si>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</si>
  <si>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</si>
  <si>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</si>
  <si>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</si>
  <si>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</si>
  <si>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</si>
  <si>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</si>
  <si>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</si>
  <si>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</si>
  <si>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</si>
  <si>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</si>
  <si>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</si>
  <si>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</si>
  <si>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</si>
  <si>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</si>
  <si>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</si>
  <si>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</si>
  <si>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</si>
  <si>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</si>
  <si>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</si>
  <si>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</si>
  <si>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</si>
  <si>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</si>
  <si>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</si>
  <si>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</si>
  <si>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</si>
  <si>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</si>
  <si>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</si>
  <si>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</si>
  <si>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</si>
  <si>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</si>
  <si>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</si>
  <si>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</si>
  <si>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</si>
  <si>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</si>
  <si>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</si>
  <si>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</si>
  <si>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</si>
  <si>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</si>
  <si>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</si>
  <si>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</si>
  <si>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</si>
  <si>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</si>
  <si>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</si>
  <si>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</si>
  <si>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</si>
  <si>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</si>
  <si>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</si>
  <si>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</si>
  <si>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</si>
  <si>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</si>
  <si>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</si>
  <si>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</si>
  <si>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</si>
  <si>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</si>
  <si>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</si>
  <si>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</si>
  <si>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</si>
  <si>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</si>
  <si>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</si>
  <si>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</si>
  <si>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</si>
  <si>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</si>
  <si>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</si>
  <si>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</si>
  <si>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</si>
  <si>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</si>
  <si>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</si>
  <si>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</si>
  <si>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</si>
  <si>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</si>
  <si>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</si>
  <si>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</si>
  <si>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</si>
  <si>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</si>
  <si>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</si>
  <si>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</si>
  <si>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</si>
  <si>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</si>
  <si>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</si>
  <si>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</si>
  <si>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</si>
  <si>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</si>
  <si>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</si>
  <si>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</si>
  <si>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</si>
  <si>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</si>
  <si>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</si>
  <si>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</si>
  <si>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</si>
  <si>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</si>
  <si>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</si>
  <si>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</si>
  <si>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</si>
  <si>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</si>
  <si>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</si>
  <si>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</si>
  <si>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</si>
  <si>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</si>
  <si>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</si>
  <si>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</si>
  <si>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</si>
  <si>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</si>
  <si>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</si>
  <si>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</si>
  <si>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</si>
  <si>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</si>
  <si>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</si>
  <si>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</si>
  <si>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</si>
  <si>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</si>
  <si>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</si>
  <si>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</si>
  <si>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</si>
  <si>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</si>
  <si>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</si>
  <si>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</si>
  <si>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</si>
  <si>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</si>
  <si>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</si>
  <si>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</si>
  <si>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</si>
  <si>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</si>
  <si>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</si>
  <si>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</si>
  <si>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</si>
  <si>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</si>
  <si>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</si>
  <si>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</si>
  <si>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</si>
  <si>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</si>
  <si>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</si>
  <si>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</si>
  <si>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</si>
  <si>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</si>
  <si>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</si>
  <si>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</si>
  <si>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</si>
  <si>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</si>
  <si>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</si>
  <si>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</si>
  <si>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</si>
  <si>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</si>
  <si>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</si>
  <si>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</si>
  <si>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</si>
  <si>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</si>
  <si>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</si>
  <si>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</si>
  <si>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</si>
  <si>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</si>
  <si>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</si>
  <si>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</si>
  <si>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</si>
  <si>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</si>
  <si>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</si>
  <si>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</si>
  <si>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</si>
  <si>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</si>
  <si>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</si>
  <si>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</si>
  <si>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</si>
  <si>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</si>
  <si>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</si>
  <si>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</si>
  <si>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</si>
  <si>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</si>
  <si>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</si>
  <si>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</si>
  <si>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</si>
  <si>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</si>
  <si>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</si>
  <si>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</si>
  <si>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</si>
  <si>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</si>
  <si>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</si>
  <si>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</si>
  <si>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</si>
  <si>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</si>
  <si>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</si>
  <si>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</si>
  <si>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</si>
  <si>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</si>
  <si>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</si>
  <si>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</si>
  <si>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</si>
  <si>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</si>
  <si>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</si>
  <si>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</si>
  <si>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</si>
  <si>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</si>
  <si>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</si>
  <si>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</si>
  <si>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</si>
  <si>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</si>
  <si>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</si>
  <si>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</si>
  <si>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</si>
  <si>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</si>
  <si>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</si>
  <si>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</si>
  <si>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</si>
  <si>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</si>
  <si>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</si>
  <si>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</si>
  <si>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</si>
  <si>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</si>
  <si>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</si>
  <si>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</si>
  <si>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</si>
  <si>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</si>
  <si>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</si>
  <si>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</si>
  <si>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</si>
  <si>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</si>
  <si>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</si>
  <si>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</si>
  <si>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</si>
  <si>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</si>
  <si>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</si>
  <si>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</si>
  <si>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</si>
  <si>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</si>
  <si>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</si>
  <si>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</si>
  <si>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</si>
  <si>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</si>
  <si>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</si>
  <si>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</si>
  <si>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</si>
  <si>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</si>
  <si>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</si>
  <si>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</si>
  <si>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</si>
  <si>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</si>
  <si>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</si>
  <si>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</si>
  <si>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</si>
  <si>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</si>
  <si>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</si>
  <si>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</si>
  <si>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</si>
  <si>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</si>
  <si>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</si>
  <si>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</si>
  <si>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</si>
  <si>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</si>
  <si>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</si>
  <si>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</si>
  <si>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</si>
  <si>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</si>
  <si>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</si>
  <si>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</si>
  <si>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</si>
  <si>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</si>
  <si>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</si>
  <si>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</si>
  <si>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</si>
  <si>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</si>
  <si>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</si>
  <si>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</si>
  <si>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</si>
  <si>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</si>
  <si>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</si>
  <si>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</si>
  <si>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</si>
  <si>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</si>
  <si>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</si>
  <si>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</si>
  <si>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</si>
  <si>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</si>
  <si>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</si>
  <si>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</si>
  <si>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</si>
  <si>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</si>
  <si>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</si>
  <si>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</si>
  <si>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</si>
  <si>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</si>
  <si>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</si>
  <si>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</si>
  <si>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</si>
  <si>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</si>
  <si>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</si>
  <si>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</si>
  <si>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</si>
  <si>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</si>
  <si>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</si>
  <si>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</si>
  <si>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</si>
  <si>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</si>
  <si>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</si>
  <si>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</si>
  <si>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</si>
  <si>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</si>
  <si>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</si>
  <si>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</si>
  <si>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</si>
  <si>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</si>
  <si>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</si>
  <si>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</si>
  <si>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</si>
  <si>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</si>
  <si>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</si>
  <si>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</si>
  <si>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</si>
  <si>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</si>
  <si>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</si>
  <si>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</si>
  <si>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</si>
  <si>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</si>
  <si>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</si>
  <si>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</si>
  <si>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</si>
  <si>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</si>
  <si>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</si>
  <si>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</si>
  <si>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</si>
  <si>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</si>
  <si>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</si>
  <si>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</si>
  <si>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</si>
  <si>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</si>
  <si>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</si>
  <si>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</si>
  <si>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</si>
  <si>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</si>
  <si>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</si>
  <si>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</si>
  <si>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</si>
  <si>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</si>
  <si>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</si>
  <si>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</si>
  <si>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</si>
  <si>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</si>
  <si>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</si>
  <si>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</si>
  <si>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</si>
  <si>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</si>
  <si>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</si>
  <si>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</si>
  <si>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</si>
  <si>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</si>
  <si>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</si>
  <si>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</si>
  <si>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</si>
  <si>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</si>
  <si>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</si>
  <si>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</si>
  <si>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</si>
  <si>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</si>
  <si>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</si>
  <si>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</si>
  <si>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</si>
  <si>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</si>
  <si>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</si>
  <si>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</si>
  <si>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</si>
  <si>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</si>
  <si>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</si>
  <si>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</si>
  <si>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</si>
  <si>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</si>
  <si>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</si>
  <si>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</si>
  <si>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</si>
  <si>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</si>
  <si>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</si>
  <si>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</si>
  <si>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</si>
  <si>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</si>
  <si>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</si>
  <si>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</si>
  <si>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</si>
  <si>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</si>
  <si>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</si>
  <si>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</si>
  <si>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</si>
  <si>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</si>
  <si>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</si>
  <si>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</si>
  <si>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</si>
  <si>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</si>
  <si>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</si>
  <si>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</si>
  <si>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</si>
  <si>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</si>
  <si>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</si>
  <si>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</si>
  <si>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</si>
  <si>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</si>
  <si>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</si>
  <si>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</si>
  <si>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</si>
  <si>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</si>
  <si>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</si>
  <si>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</si>
  <si>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</si>
  <si>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</si>
  <si>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</si>
  <si>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</si>
  <si>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</si>
  <si>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</si>
  <si>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</si>
  <si>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</si>
  <si>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</si>
  <si>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</si>
  <si>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</si>
  <si>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</si>
  <si>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</si>
  <si>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</si>
  <si>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</si>
  <si>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</si>
  <si>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</si>
  <si>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</si>
  <si>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</si>
  <si>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</si>
  <si>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</si>
  <si>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</si>
  <si>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</si>
  <si>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</si>
  <si>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</si>
  <si>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</si>
  <si>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</si>
  <si>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</si>
  <si>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</si>
  <si>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</si>
  <si>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</si>
  <si>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</si>
  <si>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</si>
  <si>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</si>
  <si>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</si>
  <si>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</si>
  <si>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</si>
  <si>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</si>
  <si>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</si>
  <si>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</si>
  <si>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</si>
  <si>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</si>
  <si>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</si>
  <si>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</si>
  <si>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</si>
  <si>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</si>
  <si>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</si>
  <si>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</si>
  <si>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</si>
  <si>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</si>
  <si>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</si>
  <si>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</si>
  <si>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</si>
  <si>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</si>
  <si>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</si>
  <si>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</si>
  <si>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</si>
  <si>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</si>
  <si>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</si>
  <si>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</si>
  <si>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</si>
  <si>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</si>
  <si>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</si>
  <si>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</si>
  <si>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</si>
  <si>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</si>
  <si>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</si>
  <si>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</si>
  <si>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</si>
  <si>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</si>
  <si>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</si>
  <si>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</si>
  <si>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</si>
  <si>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</si>
  <si>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</si>
  <si>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</si>
  <si>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</si>
  <si>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</si>
  <si>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</si>
  <si>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</si>
  <si>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</si>
  <si>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</si>
  <si>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</si>
  <si>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</si>
  <si>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</si>
  <si>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</si>
  <si>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</si>
  <si>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</si>
  <si>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</si>
  <si>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</si>
  <si>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</si>
  <si>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</si>
  <si>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</si>
  <si>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</si>
  <si>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</si>
  <si>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</si>
  <si>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</si>
  <si>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</si>
  <si>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</si>
  <si>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</si>
  <si>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</si>
  <si>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</si>
  <si>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</si>
  <si>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</si>
  <si>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</si>
  <si>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</si>
  <si>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</si>
  <si>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</si>
  <si>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</si>
  <si>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</si>
  <si>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</si>
  <si>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</si>
  <si>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</si>
  <si>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</si>
  <si>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</si>
  <si>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</si>
  <si>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</si>
  <si>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</si>
  <si>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</si>
  <si>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</si>
  <si>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</si>
  <si>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</si>
  <si>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</si>
  <si>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</si>
  <si>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</si>
  <si>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</si>
  <si>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</si>
  <si>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</si>
  <si>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</si>
  <si>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</si>
  <si>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</si>
  <si>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</si>
  <si>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</si>
  <si>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</si>
  <si>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</si>
  <si>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</si>
  <si>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</si>
  <si>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</si>
  <si>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</si>
  <si>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</si>
  <si>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</si>
  <si>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</si>
  <si>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</si>
  <si>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</si>
  <si>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</si>
  <si>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</si>
  <si>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</si>
  <si>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</si>
  <si>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</si>
  <si>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</si>
  <si>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</si>
  <si>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</si>
  <si>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</si>
  <si>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</si>
  <si>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</si>
  <si>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</si>
  <si>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</si>
  <si>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</si>
  <si>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</si>
  <si>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</si>
  <si>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</si>
  <si>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</si>
  <si>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</si>
  <si>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</si>
  <si>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</si>
  <si>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</si>
  <si>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</si>
  <si>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</si>
  <si>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</si>
  <si>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</si>
  <si>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</si>
  <si>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</si>
  <si>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</si>
  <si>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</si>
  <si>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</si>
  <si>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</si>
  <si>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</si>
  <si>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</si>
  <si>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</si>
  <si>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</si>
  <si>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</si>
  <si>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</si>
  <si>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</si>
  <si>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</si>
  <si>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</si>
  <si>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</si>
  <si>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</si>
  <si>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</si>
  <si>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</si>
  <si>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</si>
  <si>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</si>
  <si>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</si>
  <si>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</si>
  <si>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</si>
  <si>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</si>
  <si>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</si>
  <si>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</si>
  <si>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</si>
  <si>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</si>
  <si>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</si>
  <si>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</si>
  <si>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</si>
  <si>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</si>
  <si>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</si>
  <si>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</si>
  <si>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</si>
  <si>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</si>
  <si>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</si>
  <si>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</si>
  <si>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</si>
  <si>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</si>
  <si>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</si>
  <si>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</si>
  <si>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</si>
  <si>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</si>
  <si>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</si>
  <si>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</si>
  <si>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</si>
  <si>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</si>
  <si>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</si>
  <si>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</si>
  <si>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</si>
  <si>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</si>
  <si>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</si>
  <si>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</si>
  <si>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</si>
  <si>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</si>
  <si>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</si>
  <si>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</si>
  <si>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</si>
  <si>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</si>
  <si>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</si>
  <si>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</si>
  <si>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</si>
  <si>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</si>
  <si>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</si>
  <si>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</si>
  <si>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</si>
  <si>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</si>
  <si>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</si>
  <si>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</si>
  <si>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</si>
  <si>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</si>
  <si>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</si>
  <si>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</si>
  <si>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</si>
  <si>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</si>
  <si>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</si>
  <si>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</si>
  <si>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</si>
  <si>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</si>
  <si>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</si>
  <si>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</si>
  <si>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</si>
  <si>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</si>
  <si>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</si>
  <si>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</si>
  <si>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</si>
  <si>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</si>
  <si>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</si>
  <si>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</si>
  <si>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</si>
  <si>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</si>
  <si>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</si>
  <si>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</si>
  <si>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</si>
  <si>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</si>
  <si>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</si>
  <si>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</si>
  <si>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</si>
  <si>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</si>
  <si>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</si>
  <si>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</si>
  <si>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</si>
  <si>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</si>
  <si>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</si>
  <si>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</si>
  <si>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</si>
  <si>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</si>
  <si>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</si>
  <si>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</si>
  <si>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</si>
  <si>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</si>
  <si>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</si>
  <si>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</si>
  <si>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</si>
  <si>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</si>
  <si>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</si>
  <si>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</si>
  <si>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</si>
  <si>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</si>
  <si>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</si>
  <si>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</si>
  <si>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</si>
  <si>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</si>
  <si>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</si>
  <si>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</si>
  <si>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</si>
  <si>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</si>
  <si>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</si>
  <si>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</si>
  <si>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</si>
  <si>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</si>
  <si>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</si>
  <si>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</si>
  <si>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</si>
  <si>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</si>
  <si>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</si>
  <si>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</si>
  <si>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</si>
  <si>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</si>
  <si>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</si>
  <si>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</si>
  <si>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</si>
  <si>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</si>
  <si>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</si>
  <si>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</si>
  <si>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</si>
  <si>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</si>
  <si>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</si>
  <si>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</si>
  <si>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</si>
  <si>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</si>
  <si>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</si>
  <si>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</si>
  <si>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</si>
  <si>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</si>
  <si>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</si>
  <si>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</si>
  <si>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</si>
  <si>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</si>
  <si>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</si>
  <si>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</si>
  <si>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</si>
  <si>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</si>
  <si>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</si>
  <si>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</si>
  <si>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</si>
  <si>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</si>
  <si>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</si>
  <si>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</si>
  <si>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</si>
  <si>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</si>
  <si>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</si>
  <si>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</si>
  <si>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</si>
  <si>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</si>
  <si>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</si>
  <si>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</si>
  <si>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</si>
  <si>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</si>
  <si>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</si>
  <si>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</si>
  <si>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</si>
  <si>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</si>
  <si>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</si>
  <si>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</si>
  <si>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</si>
  <si>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</si>
  <si>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</si>
  <si>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</si>
  <si>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</si>
  <si>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</si>
  <si>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</si>
  <si>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</si>
  <si>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</si>
  <si>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</si>
  <si>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</si>
  <si>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</si>
  <si>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</si>
  <si>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</si>
  <si>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</si>
  <si>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</si>
  <si>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</si>
  <si>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</si>
  <si>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</si>
  <si>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</si>
  <si>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</si>
  <si>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</si>
  <si>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</si>
  <si>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</si>
  <si>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</si>
  <si>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</si>
  <si>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</si>
  <si>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</si>
  <si>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</si>
  <si>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</si>
  <si>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</si>
  <si>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</si>
  <si>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</si>
  <si>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</si>
  <si>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</si>
  <si>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</si>
  <si>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</si>
  <si>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</si>
  <si>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</si>
  <si>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</si>
  <si>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</si>
  <si>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</si>
  <si>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</si>
  <si>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</si>
  <si>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</si>
  <si>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</si>
  <si>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</si>
  <si>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</si>
  <si>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</si>
  <si>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</si>
  <si>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</si>
  <si>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</si>
  <si>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</si>
  <si>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</si>
  <si>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</si>
  <si>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</si>
  <si>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</si>
  <si>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</si>
  <si>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</si>
  <si>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</si>
  <si>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</si>
  <si>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</si>
  <si>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</si>
  <si>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</si>
  <si>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</si>
  <si>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</si>
  <si>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</si>
  <si>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</si>
  <si>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</si>
  <si>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</si>
  <si>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</si>
  <si>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</si>
  <si>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</si>
  <si>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</si>
  <si>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</si>
  <si>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</si>
  <si>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</si>
  <si>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</si>
  <si>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</si>
  <si>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</si>
  <si>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</si>
  <si>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</si>
  <si>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</si>
  <si>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</si>
  <si>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</si>
  <si>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</si>
  <si>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</si>
  <si>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</si>
  <si>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</si>
  <si>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</si>
  <si>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</si>
  <si>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</si>
  <si>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</si>
  <si>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</si>
  <si>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</si>
  <si>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</si>
  <si>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</si>
  <si>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</si>
  <si>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</si>
  <si>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</si>
  <si>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</si>
  <si>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</si>
  <si>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</si>
  <si>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</si>
  <si>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</si>
  <si>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</si>
  <si>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</si>
  <si>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</si>
  <si>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</si>
  <si>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</si>
  <si>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</si>
  <si>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</si>
  <si>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</si>
  <si>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</si>
  <si>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</si>
  <si>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</si>
  <si>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</si>
  <si>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</si>
  <si>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</si>
  <si>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</si>
  <si>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</si>
  <si>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</si>
  <si>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</si>
  <si>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</si>
  <si>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</si>
  <si>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</si>
  <si>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</si>
  <si>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</si>
  <si>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</si>
  <si>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</si>
  <si>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</si>
  <si>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</si>
  <si>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</si>
  <si>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</si>
  <si>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</si>
  <si>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</si>
  <si>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</si>
  <si>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</si>
  <si>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</si>
  <si>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</si>
  <si>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</si>
  <si>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</si>
  <si>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</si>
  <si>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</si>
  <si>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</si>
  <si>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</si>
  <si>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</si>
  <si>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</si>
  <si>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</si>
  <si>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</si>
  <si>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</si>
  <si>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</si>
  <si>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</si>
  <si>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</si>
  <si>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</si>
  <si>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</si>
  <si>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</si>
  <si>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</si>
  <si>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</si>
  <si>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</si>
  <si>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</si>
  <si>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</si>
  <si>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</si>
  <si>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</si>
  <si>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</si>
  <si>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</si>
  <si>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</si>
  <si>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</si>
  <si>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</si>
  <si>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</si>
  <si>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</si>
  <si>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</si>
  <si>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</si>
  <si>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</si>
  <si>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</si>
  <si>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</si>
  <si>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</si>
  <si>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</si>
  <si>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</si>
  <si>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</si>
  <si>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</si>
  <si>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</si>
  <si>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</si>
  <si>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</si>
  <si>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</si>
  <si>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</si>
  <si>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</si>
  <si>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</si>
  <si>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</si>
  <si>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</si>
  <si>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</si>
  <si>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</si>
  <si>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</si>
  <si>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</si>
  <si>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</si>
  <si>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</si>
  <si>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</si>
  <si>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</si>
  <si>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</si>
  <si>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</si>
  <si>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</si>
  <si>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</si>
  <si>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</si>
  <si>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</si>
  <si>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</si>
  <si>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</si>
  <si>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</si>
  <si>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</si>
  <si>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</si>
  <si>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</si>
  <si>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</si>
  <si>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</si>
  <si>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</si>
  <si>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</si>
  <si>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</si>
  <si>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</si>
  <si>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</si>
  <si>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</si>
  <si>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</si>
  <si>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</si>
  <si>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</si>
  <si>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</si>
  <si>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</si>
  <si>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</si>
  <si>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</si>
  <si>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</si>
  <si>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</si>
  <si>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</si>
  <si>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</si>
  <si>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</si>
  <si>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</si>
  <si>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</si>
  <si>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</si>
  <si>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</si>
  <si>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</si>
  <si>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</si>
  <si>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</si>
  <si>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</si>
  <si>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</si>
  <si>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</si>
  <si>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</si>
  <si>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</si>
  <si>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</si>
  <si>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</si>
  <si>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</si>
  <si>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</si>
  <si>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</si>
  <si>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</si>
  <si>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</si>
  <si>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</si>
  <si>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</si>
  <si>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</si>
  <si>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</si>
  <si>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</si>
  <si>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</si>
  <si>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</si>
  <si>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</si>
  <si>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</si>
  <si>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</si>
  <si>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</si>
  <si>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</si>
  <si>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</si>
  <si>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</si>
  <si>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</si>
  <si>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</si>
  <si>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</si>
  <si>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</si>
  <si>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</si>
  <si>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</si>
  <si>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</si>
  <si>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</si>
  <si>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</si>
  <si>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</si>
  <si>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</si>
  <si>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</si>
  <si>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</si>
  <si>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</si>
  <si>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</si>
  <si>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</si>
  <si>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</si>
  <si>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</si>
  <si>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</si>
  <si>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</si>
  <si>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</si>
  <si>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</si>
  <si>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</si>
  <si>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</si>
  <si>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</si>
  <si>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</si>
  <si>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</si>
  <si>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</si>
  <si>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</si>
  <si>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</si>
  <si>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</si>
  <si>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</si>
  <si>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</si>
  <si>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</si>
  <si>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</si>
  <si>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</si>
  <si>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</si>
  <si>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</si>
  <si>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</si>
  <si>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</si>
  <si>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</si>
  <si>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</si>
  <si>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</si>
  <si>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</si>
  <si>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</si>
  <si>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</si>
  <si>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</si>
  <si>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</si>
  <si>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</si>
  <si>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</si>
  <si>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</si>
  <si>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</si>
  <si>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</si>
  <si>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</si>
  <si>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</si>
  <si>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</si>
  <si>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</si>
  <si>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</si>
  <si>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</si>
  <si>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</si>
  <si>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</si>
  <si>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</si>
  <si>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</si>
  <si>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</si>
  <si>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</si>
  <si>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</si>
  <si>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</si>
  <si>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</si>
  <si>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</si>
  <si>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</si>
  <si>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</si>
  <si>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</si>
  <si>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</si>
  <si>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</si>
  <si>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</si>
  <si>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</si>
  <si>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</si>
  <si>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</si>
  <si>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</si>
  <si>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</si>
  <si>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</si>
  <si>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</si>
  <si>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</si>
  <si>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</si>
  <si>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</si>
  <si>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</si>
  <si>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</si>
  <si>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</si>
  <si>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</si>
  <si>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</si>
  <si>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</si>
  <si>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</si>
  <si>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</si>
  <si>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</si>
  <si>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</si>
  <si>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</si>
  <si>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</si>
  <si>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</si>
  <si>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</si>
  <si>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</si>
  <si>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</si>
  <si>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</si>
  <si>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</si>
  <si>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</si>
  <si>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</si>
  <si>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</si>
  <si>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</si>
  <si>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</si>
  <si>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</si>
  <si>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</si>
  <si>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</si>
  <si>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</si>
  <si>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</si>
  <si>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</si>
  <si>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</si>
  <si>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</si>
  <si>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</si>
  <si>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</si>
  <si>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</si>
  <si>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</si>
  <si>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</si>
  <si>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</si>
  <si>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</si>
  <si>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</si>
  <si>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</si>
  <si>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</si>
  <si>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</si>
  <si>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</si>
  <si>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</si>
  <si>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</si>
  <si>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</si>
  <si>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</si>
  <si>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</si>
  <si>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</si>
  <si>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</si>
  <si>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</si>
  <si>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</si>
  <si>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</si>
  <si>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</si>
  <si>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</si>
  <si>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</si>
  <si>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</si>
  <si>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</si>
  <si>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</si>
  <si>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</si>
  <si>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</si>
  <si>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</si>
  <si>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</si>
  <si>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</si>
  <si>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</si>
  <si>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</si>
  <si>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</si>
  <si>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</si>
  <si>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</si>
  <si>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</si>
  <si>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</si>
  <si>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</si>
  <si>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</si>
  <si>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</si>
  <si>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</si>
  <si>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</si>
  <si>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</si>
  <si>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</si>
  <si>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</si>
  <si>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</si>
  <si>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</si>
  <si>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</si>
  <si>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</si>
  <si>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</si>
  <si>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</si>
  <si>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</si>
  <si>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</si>
  <si>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</si>
  <si>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</si>
  <si>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</si>
  <si>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</si>
  <si>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</si>
  <si>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</si>
  <si>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</si>
  <si>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</si>
  <si>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</si>
  <si>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</si>
  <si>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</si>
  <si>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</si>
  <si>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</si>
  <si>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</si>
  <si>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</si>
  <si>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</si>
  <si>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</si>
  <si>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</si>
  <si>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</si>
  <si>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</si>
  <si>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</si>
  <si>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</si>
  <si>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</si>
  <si>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</si>
  <si>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</si>
  <si>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</si>
  <si>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</si>
  <si>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</si>
  <si>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</si>
  <si>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</si>
  <si>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</si>
  <si>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</si>
  <si>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</si>
  <si>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</si>
  <si>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</si>
  <si>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</si>
  <si>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</si>
  <si>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</si>
  <si>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</si>
  <si>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</si>
  <si>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</si>
  <si>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</si>
  <si>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</si>
  <si>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</si>
  <si>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</si>
  <si>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</si>
  <si>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</si>
  <si>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</si>
  <si>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</si>
  <si>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</si>
  <si>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</si>
  <si>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</si>
  <si>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</si>
  <si>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</si>
  <si>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</si>
  <si>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</si>
  <si>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</si>
  <si>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</si>
  <si>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</si>
  <si>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</si>
  <si>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</si>
  <si>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</si>
  <si>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</si>
  <si>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</si>
  <si>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</si>
  <si>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</si>
  <si>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</si>
  <si>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</si>
  <si>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</si>
  <si>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</si>
  <si>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</si>
  <si>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</si>
  <si>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</si>
  <si>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</si>
  <si>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</si>
  <si>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</si>
  <si>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</si>
  <si>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</si>
  <si>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</si>
  <si>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</si>
  <si>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</si>
  <si>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</si>
  <si>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</si>
  <si>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</si>
  <si>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</si>
  <si>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</si>
  <si>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</si>
  <si>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</si>
  <si>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</si>
  <si>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</si>
  <si>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</si>
  <si>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</si>
  <si>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</si>
  <si>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</si>
  <si>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</si>
  <si>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</si>
  <si>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</si>
  <si>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</si>
  <si>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</si>
  <si>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</si>
  <si>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</si>
  <si>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</si>
  <si>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</si>
  <si>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</si>
  <si>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</si>
  <si>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</si>
  <si>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</si>
  <si>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</si>
  <si>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</si>
  <si>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</si>
  <si>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</si>
  <si>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</si>
  <si>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</si>
  <si>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</si>
  <si>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</si>
  <si>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</si>
  <si>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</si>
  <si>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</si>
  <si>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</si>
  <si>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</si>
  <si>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</si>
  <si>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</si>
  <si>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</si>
  <si>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</si>
  <si>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</si>
  <si>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</si>
  <si>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</si>
  <si>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</si>
  <si>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</si>
  <si>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</si>
  <si>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</si>
  <si>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</si>
  <si>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</si>
  <si>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</si>
  <si>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</si>
  <si>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</si>
  <si>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</si>
  <si>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</si>
  <si>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</si>
  <si>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</si>
  <si>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</si>
  <si>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</si>
  <si>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</si>
  <si>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</si>
  <si>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</si>
  <si>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</si>
  <si>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</si>
  <si>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</si>
  <si>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</si>
  <si>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</si>
  <si>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</si>
  <si>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</si>
  <si>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</si>
  <si>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</si>
  <si>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</si>
  <si>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</si>
  <si>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</si>
  <si>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</si>
  <si>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</si>
  <si>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</si>
  <si>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</si>
  <si>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</si>
  <si>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</si>
  <si>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</si>
  <si>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</si>
  <si>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</si>
  <si>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</si>
  <si>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</si>
  <si>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</si>
  <si>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</si>
  <si>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</si>
  <si>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</si>
  <si>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</si>
  <si>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</si>
  <si>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</si>
  <si>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</si>
  <si>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</si>
  <si>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</si>
  <si>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</si>
  <si>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</si>
  <si>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</si>
  <si>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</si>
  <si>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</si>
  <si>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</si>
  <si>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</si>
  <si>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</si>
  <si>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</si>
  <si>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</si>
  <si>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</si>
  <si>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</si>
  <si>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</si>
  <si>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</si>
  <si>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</si>
  <si>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</si>
  <si>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</si>
  <si>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</si>
  <si>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</si>
  <si>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</si>
  <si>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</si>
  <si>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</si>
  <si>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</si>
  <si>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</si>
  <si>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</si>
  <si>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</si>
  <si>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</si>
  <si>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</si>
  <si>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</si>
  <si>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</si>
  <si>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</si>
  <si>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</si>
  <si>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</si>
  <si>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</si>
  <si>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</si>
  <si>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</si>
  <si>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</si>
  <si>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</si>
  <si>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</si>
  <si>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</si>
  <si>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</si>
  <si>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</si>
  <si>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</si>
  <si>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</si>
  <si>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</si>
  <si>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</si>
  <si>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</si>
  <si>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</si>
  <si>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</si>
  <si>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</si>
  <si>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</si>
  <si>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</si>
  <si>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</si>
  <si>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</si>
  <si>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</si>
  <si>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</si>
  <si>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</si>
  <si>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</si>
  <si>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</si>
  <si>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</si>
  <si>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</si>
  <si>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</si>
  <si>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</si>
  <si>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</si>
  <si>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</si>
  <si>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</si>
  <si>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</si>
  <si>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</si>
  <si>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</si>
  <si>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</si>
  <si>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</si>
  <si>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</si>
  <si>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</si>
  <si>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</si>
  <si>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</si>
  <si>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</si>
  <si>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</si>
  <si>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</si>
  <si>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</si>
  <si>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</si>
  <si>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</si>
  <si>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</si>
  <si>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</si>
  <si>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</si>
  <si>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</si>
  <si>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</si>
  <si>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</si>
  <si>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</si>
  <si>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</si>
  <si>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</si>
  <si>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</si>
  <si>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</si>
  <si>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</si>
  <si>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</si>
  <si>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</si>
  <si>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</si>
  <si>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</si>
  <si>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</si>
  <si>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</si>
  <si>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</si>
  <si>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</si>
  <si>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</si>
  <si>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</si>
  <si>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</si>
  <si>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</si>
  <si>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</si>
  <si>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</si>
  <si>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</si>
  <si>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</si>
  <si>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</si>
  <si>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</si>
  <si>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</si>
  <si>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</si>
  <si>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</si>
  <si>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</si>
  <si>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</si>
  <si>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</si>
  <si>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</si>
  <si>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</si>
  <si>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</si>
  <si>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</si>
  <si>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</si>
  <si>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</si>
  <si>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</si>
  <si>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</si>
  <si>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</si>
  <si>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</si>
  <si>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</si>
  <si>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</si>
  <si>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</si>
  <si>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</si>
  <si>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</si>
  <si>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</si>
  <si>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</si>
  <si>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</si>
  <si>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</si>
  <si>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</si>
  <si>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</si>
  <si>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</si>
  <si>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</si>
  <si>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</si>
  <si>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</si>
  <si>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</si>
  <si>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</si>
  <si>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</si>
  <si>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</si>
  <si>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</si>
  <si>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</si>
  <si>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</si>
  <si>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</si>
  <si>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</si>
  <si>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</si>
  <si>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</si>
  <si>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</si>
  <si>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</si>
  <si>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</si>
  <si>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</si>
  <si>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</si>
  <si>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</si>
  <si>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</si>
  <si>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</si>
  <si>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</si>
  <si>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</si>
  <si>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</si>
  <si>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</si>
  <si>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</si>
  <si>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</si>
  <si>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</si>
  <si>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</si>
  <si>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</si>
  <si>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</si>
  <si>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</si>
  <si>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</si>
  <si>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</si>
  <si>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</si>
  <si>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</si>
  <si>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</si>
  <si>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</si>
  <si>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</si>
  <si>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</si>
  <si>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</si>
  <si>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</si>
  <si>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</si>
  <si>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</si>
  <si>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</si>
  <si>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</si>
  <si>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</si>
  <si>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</si>
  <si>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</si>
  <si>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</si>
  <si>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</si>
  <si>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</si>
  <si>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</si>
  <si>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</si>
  <si>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</si>
  <si>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</si>
  <si>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</si>
  <si>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</si>
  <si>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</si>
  <si>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</si>
  <si>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</si>
  <si>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</si>
  <si>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</si>
  <si>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</si>
  <si>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</si>
  <si>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</si>
  <si>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</si>
  <si>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</si>
  <si>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</si>
  <si>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</si>
  <si>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</si>
  <si>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</si>
  <si>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</si>
  <si>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</si>
  <si>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</si>
  <si>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</si>
  <si>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</si>
  <si>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</si>
  <si>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</si>
  <si>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</si>
  <si>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</si>
  <si>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</si>
  <si>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</si>
  <si>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</si>
  <si>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</si>
  <si>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</si>
  <si>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</si>
  <si>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</si>
  <si>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</si>
  <si>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</si>
  <si>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</si>
  <si>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</si>
  <si>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</si>
  <si>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</si>
  <si>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</si>
  <si>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</si>
  <si>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</si>
  <si>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</si>
  <si>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</si>
  <si>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</si>
  <si>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</si>
  <si>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</si>
  <si>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</si>
  <si>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</si>
  <si>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</si>
  <si>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</si>
  <si>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</si>
  <si>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</si>
  <si>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</si>
  <si>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</si>
  <si>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</si>
  <si>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</si>
  <si>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</si>
  <si>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</si>
  <si>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</si>
  <si>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</si>
  <si>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</si>
  <si>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</si>
  <si>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</si>
  <si>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</si>
  <si>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</si>
  <si>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</si>
  <si>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</si>
  <si>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</si>
  <si>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</si>
  <si>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</si>
  <si>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</si>
  <si>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</si>
  <si>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</si>
  <si>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</si>
  <si>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</si>
  <si>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</si>
  <si>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</si>
  <si>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</si>
  <si>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</si>
  <si>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</si>
  <si>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</si>
  <si>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</si>
  <si>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</si>
  <si>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</si>
  <si>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</si>
  <si>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</si>
  <si>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</si>
  <si>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</si>
  <si>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</si>
  <si>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</si>
  <si>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</si>
  <si>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</si>
  <si>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</si>
  <si>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</si>
  <si>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</si>
  <si>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</si>
  <si>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</si>
  <si>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</si>
  <si>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</si>
  <si>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</si>
  <si>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</si>
  <si>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</si>
  <si>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</si>
  <si>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</si>
  <si>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</si>
  <si>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</si>
  <si>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</si>
  <si>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</si>
  <si>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</si>
  <si>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</si>
  <si>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</si>
  <si>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</si>
  <si>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</si>
  <si>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</si>
  <si>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</si>
  <si>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</si>
  <si>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</si>
  <si>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</si>
  <si>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</si>
  <si>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</si>
  <si>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</si>
  <si>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</si>
  <si>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</si>
  <si>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</si>
  <si>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</si>
  <si>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</si>
  <si>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</si>
  <si>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</si>
  <si>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</si>
  <si>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</si>
  <si>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</si>
  <si>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</si>
  <si>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</si>
  <si>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</si>
  <si>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</si>
  <si>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</si>
  <si>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</si>
  <si>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</si>
  <si>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</si>
  <si>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</si>
  <si>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</si>
  <si>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</si>
  <si>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</si>
  <si>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</si>
  <si>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</si>
  <si>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</si>
  <si>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</si>
  <si>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</si>
  <si>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</si>
  <si>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</si>
  <si>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</si>
  <si>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</si>
  <si>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</si>
  <si>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</si>
  <si>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</si>
  <si>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</si>
  <si>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</si>
  <si>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</si>
  <si>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</si>
  <si>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</si>
  <si>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</si>
  <si>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</si>
  <si>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</si>
  <si>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</si>
  <si>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</si>
  <si>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</si>
  <si>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</si>
  <si>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</si>
  <si>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</si>
  <si>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</si>
  <si>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</si>
  <si>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</si>
  <si>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</si>
  <si>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</si>
  <si>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</si>
  <si>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</si>
  <si>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</si>
  <si>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</si>
  <si>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</si>
  <si>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</si>
  <si>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</si>
  <si>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</si>
  <si>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</si>
  <si>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</si>
  <si>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</si>
  <si>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</si>
  <si>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</si>
  <si>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</si>
  <si>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</si>
  <si>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</si>
  <si>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</si>
  <si>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</si>
  <si>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</si>
  <si>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</si>
  <si>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</si>
  <si>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</si>
  <si>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</si>
  <si>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</si>
  <si>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</si>
  <si>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</si>
  <si>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</si>
  <si>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</si>
  <si>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</si>
  <si>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</si>
  <si>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</si>
  <si>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</si>
  <si>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</si>
  <si>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</si>
  <si>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</si>
  <si>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</si>
  <si>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</si>
  <si>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</si>
  <si>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</si>
  <si>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</si>
  <si>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</si>
  <si>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</si>
  <si>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</si>
  <si>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</si>
  <si>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</si>
  <si>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</si>
  <si>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</si>
  <si>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</si>
  <si>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</si>
  <si>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</si>
  <si>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</si>
  <si>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</si>
  <si>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</si>
  <si>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</si>
  <si>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</si>
  <si>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</si>
  <si>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</si>
  <si>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</si>
  <si>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</si>
  <si>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</si>
  <si>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</si>
  <si>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</si>
  <si>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</si>
  <si>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</si>
  <si>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</si>
  <si>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</si>
  <si>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</si>
  <si>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</si>
  <si>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</si>
  <si>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</si>
  <si>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</si>
  <si>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</si>
  <si>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</si>
  <si>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</si>
  <si>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</si>
  <si>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</si>
  <si>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</si>
  <si>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</si>
  <si>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</si>
  <si>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</si>
  <si>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</si>
  <si>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</si>
  <si>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</si>
  <si>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</si>
  <si>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</si>
  <si>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</si>
  <si>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</si>
  <si>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</si>
  <si>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</si>
  <si>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</si>
  <si>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</si>
  <si>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</si>
  <si>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</si>
  <si>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</si>
  <si>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</si>
  <si>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</si>
  <si>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</si>
  <si>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</si>
  <si>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</si>
  <si>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</si>
  <si>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</si>
  <si>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</si>
  <si>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</si>
  <si>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</si>
  <si>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</si>
  <si>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</si>
  <si>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</si>
  <si>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</si>
  <si>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</si>
  <si>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</si>
  <si>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</si>
  <si>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</si>
  <si>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</si>
  <si>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</si>
  <si>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</si>
  <si>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</si>
  <si>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</si>
  <si>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</si>
  <si>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</si>
  <si>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</si>
  <si>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</si>
  <si>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</si>
  <si>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</si>
  <si>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</si>
  <si>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</si>
  <si>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</si>
  <si>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</si>
  <si>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</si>
  <si>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</si>
  <si>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</si>
  <si>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</si>
  <si>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</si>
  <si>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</si>
  <si>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</si>
  <si>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</si>
  <si>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</si>
  <si>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</si>
  <si>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</si>
  <si>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</si>
  <si>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</si>
  <si>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</si>
  <si>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</si>
  <si>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</si>
  <si>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</si>
  <si>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</si>
  <si>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</si>
  <si>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</si>
  <si>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</si>
  <si>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</si>
  <si>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</si>
  <si>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</si>
  <si>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</si>
  <si>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</si>
  <si>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</si>
  <si>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</si>
  <si>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</si>
  <si>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</si>
  <si>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</si>
  <si>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</si>
  <si>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</si>
  <si>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</si>
  <si>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</si>
  <si>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</si>
  <si>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</si>
  <si>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</si>
  <si>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</si>
  <si>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</si>
  <si>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</si>
  <si>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</si>
  <si>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</si>
  <si>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</si>
  <si>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</si>
  <si>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</si>
  <si>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</si>
  <si>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</si>
  <si>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</si>
  <si>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</si>
  <si>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</si>
  <si>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</si>
  <si>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</si>
  <si>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</si>
  <si>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</si>
  <si>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</si>
  <si>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</si>
  <si>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</si>
  <si>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</si>
  <si>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</si>
  <si>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</si>
  <si>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</si>
  <si>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</si>
  <si>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</si>
  <si>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</si>
  <si>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</si>
  <si>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</si>
  <si>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</si>
  <si>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</si>
  <si>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</si>
  <si>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</si>
  <si>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</si>
  <si>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</si>
  <si>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</si>
  <si>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</si>
  <si>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</si>
  <si>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</si>
  <si>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</si>
  <si>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</si>
  <si>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</si>
  <si>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</si>
  <si>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</si>
  <si>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</si>
  <si>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</si>
  <si>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</si>
  <si>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</si>
  <si>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</si>
  <si>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</si>
  <si>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</si>
  <si>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</si>
  <si>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</si>
  <si>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</si>
  <si>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</si>
  <si>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</si>
  <si>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</si>
  <si>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</si>
  <si>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</si>
  <si>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</si>
  <si>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</si>
  <si>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</si>
  <si>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</si>
  <si>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</si>
  <si>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</si>
  <si>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</si>
  <si>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</si>
  <si>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</si>
  <si>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</si>
  <si>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</si>
  <si>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</si>
  <si>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</si>
  <si>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</si>
  <si>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</si>
  <si>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</si>
  <si>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</si>
  <si>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</si>
  <si>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</si>
  <si>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</si>
  <si>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</si>
  <si>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</si>
  <si>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</si>
  <si>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</si>
  <si>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</si>
  <si>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</si>
  <si>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</si>
  <si>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</si>
  <si>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</si>
  <si>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</si>
  <si>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</si>
  <si>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</si>
  <si>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</si>
  <si>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</si>
  <si>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</si>
  <si>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</si>
  <si>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</si>
  <si>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</si>
  <si>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</si>
  <si>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</si>
  <si>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</si>
  <si>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</si>
  <si>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</si>
  <si>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</si>
  <si>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</si>
  <si>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</si>
  <si>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</si>
  <si>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</si>
  <si>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</si>
  <si>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</si>
  <si>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</si>
  <si>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</si>
  <si>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</si>
  <si>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</si>
  <si>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</si>
  <si>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</si>
  <si>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</si>
  <si>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</si>
  <si>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</si>
  <si>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</si>
  <si>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</si>
  <si>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</si>
  <si>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</si>
  <si>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</si>
  <si>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</si>
  <si>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</si>
  <si>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</si>
  <si>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</si>
  <si>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</si>
  <si>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</si>
  <si>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</si>
  <si>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</si>
  <si>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</si>
  <si>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</si>
  <si>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</si>
  <si>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</si>
  <si>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</si>
  <si>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</si>
  <si>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</si>
  <si>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</si>
  <si>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</si>
  <si>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</si>
  <si>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</si>
  <si>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</si>
  <si>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</si>
  <si>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</si>
  <si>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</si>
  <si>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</si>
  <si>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</si>
  <si>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</si>
  <si>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</si>
  <si>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</si>
  <si>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</si>
  <si>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</si>
  <si>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</si>
  <si>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</si>
  <si>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</si>
  <si>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</si>
  <si>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</si>
  <si>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</si>
  <si>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</si>
  <si>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</si>
  <si>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</si>
  <si>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</si>
  <si>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</si>
  <si>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</si>
  <si>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</si>
  <si>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</si>
  <si>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</si>
  <si>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</si>
  <si>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</si>
  <si>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</si>
  <si>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</si>
  <si>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</si>
  <si>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</si>
  <si>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</si>
  <si>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</si>
  <si>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</si>
  <si>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</si>
  <si>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</si>
  <si>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</si>
  <si>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</si>
  <si>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</si>
  <si>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</si>
  <si>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</si>
  <si>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</si>
  <si>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</si>
  <si>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</si>
  <si>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</si>
  <si>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</si>
  <si>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</si>
  <si>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</si>
  <si>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</si>
  <si>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</si>
  <si>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</si>
  <si>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</si>
  <si>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</si>
  <si>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</si>
  <si>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</si>
  <si>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</si>
  <si>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</si>
  <si>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</si>
  <si>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</si>
  <si>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</si>
  <si>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</si>
  <si>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</si>
  <si>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</si>
  <si>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</si>
  <si>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</si>
  <si>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</si>
  <si>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</si>
  <si>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</si>
  <si>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</si>
  <si>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</si>
  <si>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</si>
  <si>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</si>
  <si>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</si>
  <si>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</si>
  <si>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</si>
  <si>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</si>
  <si>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</si>
  <si>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</si>
  <si>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</si>
  <si>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</si>
  <si>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</si>
  <si>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</si>
  <si>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</si>
  <si>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</si>
  <si>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</si>
  <si>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</si>
  <si>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</si>
  <si>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</si>
  <si>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</si>
  <si>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</si>
  <si>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</si>
  <si>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</si>
  <si>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</si>
  <si>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</si>
  <si>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</si>
  <si>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</si>
  <si>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</si>
  <si>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</si>
  <si>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</si>
  <si>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</si>
  <si>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</si>
  <si>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</si>
  <si>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</si>
  <si>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</si>
  <si>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</si>
  <si>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</si>
  <si>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</si>
  <si>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</si>
  <si>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</si>
  <si>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</si>
  <si>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</si>
  <si>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</si>
  <si>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</si>
  <si>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</si>
  <si>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</si>
  <si>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</si>
  <si>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</si>
  <si>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</si>
  <si>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</si>
  <si>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</si>
  <si>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</si>
  <si>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</si>
  <si>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</si>
  <si>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</si>
  <si>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</si>
  <si>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</si>
  <si>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</si>
  <si>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</si>
  <si>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</si>
  <si>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</si>
  <si>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</si>
  <si>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</si>
  <si>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</si>
  <si>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</si>
  <si>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</si>
  <si>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</si>
  <si>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</si>
  <si>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</si>
  <si>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</si>
  <si>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</si>
  <si>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</si>
  <si>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</si>
  <si>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</si>
  <si>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</si>
  <si>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</si>
  <si>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</si>
  <si>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</si>
  <si>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</si>
  <si>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</si>
  <si>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</si>
  <si>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</si>
  <si>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</si>
  <si>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</si>
  <si>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</si>
  <si>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</si>
  <si>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</si>
  <si>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</si>
  <si>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</si>
  <si>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</si>
  <si>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</si>
  <si>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</si>
  <si>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</si>
  <si>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</si>
  <si>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</si>
  <si>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</si>
  <si>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</si>
  <si>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</si>
  <si>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</si>
  <si>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</si>
  <si>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</si>
  <si>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</si>
  <si>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</si>
  <si>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</si>
  <si>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</si>
  <si>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</si>
  <si>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</si>
  <si>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</si>
  <si>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</si>
  <si>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</si>
  <si>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</si>
  <si>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</si>
  <si>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</si>
  <si>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</si>
  <si>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</si>
  <si>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</si>
  <si>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</si>
  <si>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</si>
  <si>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</si>
  <si>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</si>
  <si>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</si>
  <si>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</si>
  <si>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</si>
  <si>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</si>
  <si>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</si>
  <si>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</si>
  <si>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</si>
  <si>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</si>
  <si>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</si>
  <si>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</si>
  <si>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</si>
  <si>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</si>
  <si>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</si>
  <si>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</si>
  <si>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</si>
  <si>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</si>
  <si>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</si>
  <si>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</si>
  <si>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</si>
  <si>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</si>
  <si>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</si>
  <si>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</si>
  <si>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</si>
  <si>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</si>
  <si>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</si>
  <si>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</si>
  <si>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</si>
  <si>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</si>
  <si>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</si>
  <si>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</si>
  <si>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</si>
  <si>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</si>
  <si>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</si>
  <si>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</si>
  <si>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</si>
  <si>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</si>
  <si>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</si>
  <si>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</si>
  <si>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</si>
  <si>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</si>
  <si>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</si>
  <si>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</si>
  <si>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</si>
  <si>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</si>
  <si>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</si>
  <si>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</si>
  <si>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</si>
  <si>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</si>
  <si>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</si>
  <si>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</si>
  <si>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</si>
  <si>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</si>
  <si>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</si>
  <si>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</si>
  <si>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</si>
  <si>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</si>
  <si>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</si>
  <si>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</si>
  <si>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</si>
  <si>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</si>
  <si>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</si>
  <si>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</si>
  <si>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</si>
  <si>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</si>
  <si>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</si>
  <si>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</si>
  <si>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</si>
  <si>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</si>
  <si>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</si>
  <si>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</si>
  <si>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</si>
  <si>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</si>
  <si>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</si>
  <si>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</si>
  <si>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</si>
  <si>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</si>
  <si>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</si>
  <si>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</si>
  <si>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</si>
  <si>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</si>
  <si>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</si>
  <si>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</si>
  <si>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</si>
  <si>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</si>
  <si>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</si>
  <si>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</si>
  <si>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</si>
  <si>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</si>
  <si>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</si>
  <si>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</si>
  <si>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</si>
  <si>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</si>
  <si>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</si>
  <si>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</si>
  <si>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</si>
  <si>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</si>
  <si>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</si>
  <si>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</si>
  <si>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</si>
  <si>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</si>
  <si>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</si>
  <si>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</si>
  <si>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</si>
  <si>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</si>
  <si>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</si>
  <si>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</si>
  <si>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</si>
  <si>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</si>
  <si>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</si>
  <si>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</si>
  <si>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</si>
  <si>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</si>
  <si>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</si>
  <si>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</si>
  <si>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</si>
  <si>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</si>
  <si>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</si>
  <si>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</si>
  <si>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</si>
  <si>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</si>
  <si>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</si>
  <si>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</si>
  <si>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</si>
  <si>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</si>
  <si>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</si>
  <si>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</si>
  <si>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</si>
  <si>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</si>
  <si>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</si>
  <si>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</si>
  <si>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</si>
  <si>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</si>
  <si>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</si>
  <si>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</si>
  <si>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</si>
  <si>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</si>
  <si>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</si>
  <si>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</si>
  <si>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</si>
  <si>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</si>
  <si>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</si>
  <si>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</si>
  <si>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</si>
  <si>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</si>
  <si>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</si>
  <si>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</si>
  <si>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</si>
  <si>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</si>
  <si>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</si>
  <si>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</si>
  <si>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</si>
  <si>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</si>
  <si>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</si>
  <si>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</si>
  <si>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</si>
  <si>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</si>
  <si>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</si>
  <si>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</si>
  <si>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</si>
  <si>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</si>
  <si>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</si>
  <si>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</si>
  <si>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</si>
  <si>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</si>
  <si>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</si>
  <si>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</si>
  <si>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</si>
  <si>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</si>
  <si>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</si>
  <si>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</si>
  <si>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</si>
  <si>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</si>
  <si>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</si>
  <si>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</si>
  <si>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</si>
  <si>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</si>
  <si>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</si>
  <si>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</si>
  <si>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</si>
  <si>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</si>
  <si>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</si>
  <si>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</si>
  <si>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</si>
  <si>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</si>
  <si>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</si>
  <si>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</si>
  <si>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</si>
  <si>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</si>
  <si>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</si>
  <si>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</si>
  <si>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</si>
  <si>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</si>
  <si>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</si>
  <si>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</si>
  <si>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</si>
  <si>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</si>
  <si>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</si>
  <si>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</si>
  <si>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</si>
  <si>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</si>
  <si>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</si>
  <si>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</si>
  <si>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</si>
  <si>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</si>
  <si>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</si>
  <si>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</si>
  <si>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</si>
  <si>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</si>
  <si>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</si>
  <si>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</si>
  <si>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</si>
  <si>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</si>
  <si>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</si>
  <si>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</si>
  <si>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</si>
  <si>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</si>
  <si>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</si>
  <si>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</si>
  <si>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</si>
  <si>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</si>
  <si>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</si>
  <si>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</si>
  <si>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</si>
  <si>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</si>
  <si>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</si>
  <si>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</si>
  <si>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</si>
  <si>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</si>
  <si>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</si>
  <si>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</si>
  <si>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</si>
  <si>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</si>
  <si>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</si>
  <si>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</si>
  <si>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</si>
  <si>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</si>
  <si>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</si>
  <si>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</si>
  <si>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</si>
  <si>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</si>
  <si>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</si>
  <si>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</si>
  <si>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</si>
  <si>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</si>
  <si>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</si>
  <si>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</si>
  <si>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</si>
  <si>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</si>
  <si>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</si>
  <si>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</si>
  <si>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</si>
  <si>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</si>
  <si>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</si>
  <si>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</si>
  <si>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</si>
  <si>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</si>
  <si>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</si>
  <si>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</si>
  <si>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</si>
  <si>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</si>
  <si>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</si>
  <si>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</si>
  <si>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</si>
  <si>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</si>
  <si>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</si>
  <si>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</si>
  <si>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</si>
  <si>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</si>
  <si>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</si>
  <si>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</si>
  <si>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</si>
  <si>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</si>
  <si>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</si>
  <si>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</si>
  <si>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</si>
  <si>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</si>
  <si>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</si>
  <si>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</si>
  <si>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</si>
  <si>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</si>
  <si>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</si>
  <si>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</si>
  <si>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</si>
  <si>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</si>
  <si>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</si>
  <si>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</si>
  <si>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</si>
  <si>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</si>
  <si>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</si>
  <si>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</si>
  <si>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</si>
  <si>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</si>
  <si>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</si>
  <si>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</si>
  <si>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</si>
  <si>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</si>
  <si>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</si>
  <si>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</si>
  <si>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</si>
  <si>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</si>
  <si>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</si>
  <si>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</si>
  <si>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</si>
  <si>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</si>
  <si>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</si>
  <si>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</si>
  <si>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</si>
  <si>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</si>
  <si>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</si>
  <si>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</si>
  <si>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</si>
  <si>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</si>
  <si>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</si>
  <si>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</si>
  <si>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</si>
  <si>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</si>
  <si>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</si>
  <si>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</si>
  <si>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</si>
  <si>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</si>
  <si>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</si>
  <si>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</si>
  <si>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</si>
  <si>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</si>
  <si>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</si>
  <si>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</si>
  <si>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</si>
  <si>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</si>
  <si>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</si>
  <si>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</si>
  <si>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</si>
  <si>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</si>
  <si>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</si>
  <si>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</si>
  <si>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</si>
  <si>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</si>
  <si>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</si>
  <si>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</si>
  <si>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</si>
  <si>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</si>
  <si>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</si>
  <si>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</si>
  <si>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</si>
  <si>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</si>
  <si>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</si>
  <si>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</si>
  <si>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</si>
  <si>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</si>
  <si>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</si>
  <si>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</si>
  <si>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</si>
  <si>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</si>
  <si>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</si>
  <si>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</si>
  <si>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</si>
  <si>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</si>
  <si>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</si>
  <si>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</si>
  <si>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</si>
  <si>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</si>
  <si>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</si>
  <si>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</si>
  <si>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</si>
  <si>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</si>
  <si>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</si>
  <si>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</si>
  <si>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</si>
  <si>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</si>
  <si>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</si>
  <si>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</si>
  <si>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</si>
  <si>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</si>
  <si>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</si>
  <si>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</si>
  <si>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</si>
  <si>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</si>
  <si>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</si>
  <si>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</si>
  <si>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</si>
  <si>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</si>
  <si>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</si>
  <si>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</si>
  <si>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</si>
  <si>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</si>
  <si>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</si>
  <si>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</si>
  <si>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</si>
  <si>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</si>
  <si>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</si>
  <si>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</si>
  <si>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</si>
  <si>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</si>
  <si>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</si>
  <si>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</si>
  <si>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</si>
  <si>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</si>
  <si>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</si>
  <si>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</si>
  <si>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</si>
  <si>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</si>
  <si>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</si>
  <si>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</si>
  <si>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</si>
  <si>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</si>
  <si>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</si>
  <si>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</si>
  <si>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</si>
  <si>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</si>
  <si>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</si>
  <si>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</si>
  <si>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</si>
  <si>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</si>
  <si>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</si>
  <si>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</si>
  <si>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</si>
  <si>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</si>
  <si>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</si>
  <si>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</si>
  <si>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</si>
  <si>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</si>
  <si>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</si>
  <si>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</si>
  <si>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</si>
  <si>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</si>
  <si>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</si>
  <si>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</si>
  <si>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</si>
  <si>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</si>
  <si>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</si>
  <si>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</si>
  <si>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</si>
  <si>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</si>
  <si>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</si>
  <si>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</si>
  <si>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</si>
  <si>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</si>
  <si>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</si>
  <si>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</si>
  <si>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</si>
  <si>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</si>
  <si>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</si>
  <si>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</si>
  <si>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</si>
  <si>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</si>
  <si>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</si>
  <si>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</si>
  <si>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</si>
  <si>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</si>
  <si>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</si>
  <si>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</si>
  <si>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</si>
  <si>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</si>
  <si>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</si>
  <si>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</si>
  <si>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</si>
  <si>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</si>
  <si>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</si>
  <si>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</si>
  <si>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</si>
  <si>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</si>
  <si>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</si>
  <si>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</si>
  <si>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</si>
  <si>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</si>
  <si>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</si>
  <si>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</si>
  <si>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</si>
  <si>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</si>
  <si>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</si>
  <si>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</si>
  <si>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</si>
  <si>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</si>
  <si>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</si>
  <si>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</si>
  <si>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</si>
  <si>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</si>
  <si>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</si>
  <si>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</si>
  <si>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</si>
  <si>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</si>
  <si>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</si>
  <si>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</si>
  <si>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</si>
  <si>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</si>
  <si>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</si>
  <si>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</si>
  <si>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</si>
  <si>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</si>
  <si>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</si>
  <si>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</si>
  <si>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</si>
  <si>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</si>
  <si>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</si>
  <si>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</si>
  <si>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</si>
  <si>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</si>
  <si>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</si>
  <si>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</si>
  <si>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</si>
  <si>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</si>
  <si>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</si>
  <si>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</si>
  <si>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</si>
  <si>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</si>
  <si>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</si>
  <si>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</si>
  <si>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</si>
  <si>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</si>
  <si>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</si>
  <si>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</si>
  <si>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</si>
  <si>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</si>
  <si>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</si>
  <si>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</si>
  <si>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</si>
  <si>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</si>
  <si>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</si>
  <si>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</si>
  <si>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</si>
  <si>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</si>
  <si>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</si>
  <si>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</si>
  <si>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</si>
  <si>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</si>
  <si>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</si>
  <si>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</si>
  <si>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</si>
  <si>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</si>
  <si>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</si>
  <si>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</si>
  <si>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</si>
  <si>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</si>
  <si>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</si>
  <si>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</si>
  <si>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</si>
  <si>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</si>
  <si>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</si>
  <si>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</si>
  <si>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</si>
  <si>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</si>
  <si>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</si>
  <si>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</si>
  <si>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</si>
  <si>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</si>
  <si>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</si>
  <si>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</si>
  <si>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</si>
  <si>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</si>
  <si>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</si>
  <si>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</si>
  <si>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</si>
  <si>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</si>
  <si>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</si>
  <si>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</si>
  <si>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</si>
  <si>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</si>
  <si>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</si>
  <si>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</si>
  <si>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</si>
  <si>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</si>
  <si>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</si>
  <si>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</si>
  <si>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</si>
  <si>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</si>
  <si>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</si>
  <si>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</si>
  <si>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</si>
  <si>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</si>
  <si>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</si>
  <si>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</si>
  <si>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</si>
  <si>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</si>
  <si>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</si>
  <si>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</si>
  <si>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</si>
  <si>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</si>
  <si>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</si>
  <si>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</si>
  <si>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</si>
  <si>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</si>
  <si>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</si>
  <si>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</si>
  <si>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</si>
  <si>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</si>
  <si>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</si>
  <si>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</si>
  <si>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</si>
  <si>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</si>
  <si>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</si>
  <si>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</si>
  <si>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</si>
  <si>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</si>
  <si>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</si>
  <si>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</si>
  <si>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</si>
  <si>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</si>
  <si>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</si>
  <si>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</si>
  <si>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</si>
  <si>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</si>
  <si>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</si>
  <si>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</si>
  <si>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</si>
  <si>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</si>
  <si>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</si>
  <si>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</si>
  <si>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</si>
  <si>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</si>
  <si>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</si>
  <si>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</si>
  <si>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</si>
  <si>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</si>
  <si>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</si>
  <si>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</si>
  <si>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</si>
  <si>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</si>
  <si>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</si>
  <si>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</si>
  <si>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</si>
  <si>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</si>
  <si>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</si>
  <si>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</si>
  <si>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</si>
  <si>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</si>
  <si>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</si>
  <si>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</si>
  <si>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</si>
  <si>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</si>
  <si>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</si>
  <si>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</si>
  <si>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</si>
  <si>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</si>
  <si>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</si>
  <si>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</si>
  <si>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</si>
  <si>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</si>
  <si>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</si>
  <si>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</si>
  <si>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</si>
  <si>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</si>
  <si>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</si>
  <si>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</si>
  <si>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</si>
  <si>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</si>
  <si>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</si>
  <si>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</si>
  <si>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</si>
  <si>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</si>
  <si>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</si>
  <si>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</si>
  <si>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</si>
  <si>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</si>
  <si>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</si>
  <si>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</si>
  <si>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</si>
  <si>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</si>
  <si>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</si>
  <si>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</si>
  <si>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</si>
  <si>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</si>
  <si>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</si>
  <si>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</si>
  <si>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</si>
  <si>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</si>
  <si>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</si>
  <si>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</si>
  <si>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</si>
  <si>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</si>
  <si>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</si>
  <si>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</si>
  <si>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</si>
  <si>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</si>
  <si>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</si>
  <si>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</si>
  <si>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</si>
  <si>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</si>
  <si>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</si>
  <si>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</si>
  <si>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</si>
  <si>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</si>
  <si>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</si>
  <si>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</si>
  <si>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</si>
  <si>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</si>
  <si>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</si>
  <si>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</si>
  <si>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</si>
  <si>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</si>
  <si>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</si>
  <si>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</si>
  <si>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</si>
  <si>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</si>
  <si>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</si>
  <si>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</si>
  <si>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</si>
  <si>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</si>
  <si>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</si>
  <si>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</si>
  <si>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</si>
  <si>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</si>
  <si>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</si>
  <si>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</si>
  <si>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</si>
  <si>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</si>
  <si>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</si>
  <si>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</si>
  <si>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</si>
  <si>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</si>
  <si>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</si>
  <si>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</si>
  <si>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</si>
  <si>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</si>
  <si>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</si>
  <si>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</si>
  <si>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</si>
  <si>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</si>
  <si>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</si>
  <si>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</si>
  <si>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</si>
  <si>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</si>
  <si>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</si>
  <si>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</si>
  <si>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</si>
  <si>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</si>
  <si>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</si>
  <si>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</si>
  <si>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</si>
  <si>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</si>
  <si>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</si>
  <si>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</si>
  <si>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</si>
  <si>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</si>
  <si>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</si>
  <si>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</si>
  <si>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</si>
  <si>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</si>
  <si>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</si>
  <si>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</si>
  <si>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</si>
  <si>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</si>
  <si>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</si>
  <si>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</si>
  <si>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</si>
  <si>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</si>
  <si>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</si>
  <si>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</si>
  <si>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</si>
  <si>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</si>
  <si>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</si>
  <si>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</si>
  <si>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</si>
  <si>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</si>
  <si>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</si>
  <si>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</si>
  <si>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</si>
  <si>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</si>
  <si>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</si>
  <si>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</si>
  <si>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</si>
  <si>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</si>
  <si>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</si>
  <si>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</si>
  <si>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</si>
  <si>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</si>
  <si>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</si>
  <si>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</si>
  <si>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</si>
  <si>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</si>
  <si>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</si>
  <si>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</si>
  <si>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</si>
  <si>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</si>
  <si>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</si>
  <si>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</si>
  <si>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</si>
  <si>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</si>
  <si>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</si>
  <si>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</si>
  <si>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</si>
  <si>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</si>
  <si>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</si>
  <si>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</si>
  <si>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</si>
  <si>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</si>
  <si>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</si>
  <si>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</si>
  <si>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</si>
  <si>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</si>
  <si>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</si>
  <si>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</si>
  <si>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</si>
  <si>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</si>
  <si>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</si>
  <si>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</si>
  <si>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</si>
  <si>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</si>
  <si>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</si>
  <si>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</si>
  <si>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</si>
  <si>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</si>
  <si>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</si>
  <si>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</si>
  <si>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</si>
  <si>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</si>
  <si>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</si>
  <si>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</si>
  <si>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</si>
  <si>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</si>
  <si>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</si>
  <si>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</si>
  <si>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</si>
  <si>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</si>
  <si>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</si>
  <si>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</si>
  <si>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</si>
  <si>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</si>
  <si>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</si>
  <si>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</si>
  <si>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</si>
  <si>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</si>
  <si>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</si>
  <si>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</si>
  <si>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</si>
  <si>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</si>
  <si>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</si>
  <si>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</si>
  <si>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</si>
  <si>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</si>
  <si>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</si>
  <si>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</si>
  <si>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</si>
  <si>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</si>
  <si>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</si>
  <si>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</si>
  <si>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</si>
  <si>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</si>
  <si>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</si>
  <si>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</si>
  <si>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</si>
  <si>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</si>
  <si>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</si>
  <si>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</si>
  <si>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</si>
  <si>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</si>
  <si>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</si>
  <si>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</si>
  <si>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</si>
  <si>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</si>
  <si>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</si>
  <si>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</si>
  <si>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</si>
  <si>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</si>
  <si>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</si>
  <si>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</si>
  <si>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</si>
  <si>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</si>
  <si>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</si>
  <si>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</si>
  <si>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</si>
  <si>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</si>
  <si>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</si>
  <si>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</si>
  <si>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</si>
  <si>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</si>
  <si>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</si>
  <si>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</si>
  <si>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</si>
  <si>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</si>
  <si>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</si>
  <si>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</si>
  <si>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</si>
  <si>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</si>
  <si>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</si>
  <si>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</si>
  <si>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</si>
  <si>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</si>
  <si>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</si>
  <si>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</si>
  <si>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</si>
  <si>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</si>
  <si>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</si>
  <si>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</si>
  <si>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</si>
  <si>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</si>
  <si>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</si>
  <si>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</si>
  <si>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</si>
  <si>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</si>
  <si>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</si>
  <si>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</si>
  <si>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</si>
  <si>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</si>
  <si>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</si>
  <si>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</si>
  <si>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</si>
  <si>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</si>
  <si>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</si>
  <si>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</si>
  <si>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</si>
  <si>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</si>
  <si>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</si>
  <si>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</si>
  <si>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</si>
  <si>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</si>
  <si>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</si>
  <si>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</si>
  <si>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</si>
  <si>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</si>
  <si>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</si>
  <si>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</si>
  <si>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</si>
  <si>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</si>
  <si>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</si>
  <si>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</si>
  <si>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</si>
  <si>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</si>
  <si>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</si>
  <si>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</si>
  <si>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</si>
  <si>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</si>
  <si>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</si>
  <si>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</si>
  <si>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</si>
  <si>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</si>
  <si>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</si>
  <si>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</si>
  <si>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</si>
  <si>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</si>
  <si>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</si>
  <si>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</si>
  <si>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</si>
  <si>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</si>
  <si>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</si>
  <si>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</si>
  <si>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</si>
  <si>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</si>
  <si>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</si>
  <si>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</si>
  <si>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</si>
  <si>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</si>
  <si>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</si>
  <si>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</si>
  <si>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</si>
  <si>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</si>
  <si>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</si>
  <si>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</si>
  <si>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</si>
  <si>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</si>
  <si>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</si>
  <si>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</si>
  <si>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</si>
  <si>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</si>
  <si>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</si>
  <si>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</si>
  <si>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</si>
  <si>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</si>
  <si>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</si>
  <si>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</si>
  <si>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</si>
  <si>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</si>
  <si>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</si>
  <si>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</si>
  <si>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</si>
  <si>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</si>
  <si>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</si>
  <si>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</si>
  <si>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</si>
  <si>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</si>
  <si>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</si>
  <si>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</si>
  <si>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</si>
  <si>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</si>
  <si>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</si>
  <si>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</si>
  <si>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</si>
  <si>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</si>
  <si>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</si>
  <si>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</si>
  <si>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</si>
  <si>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</si>
  <si>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</si>
  <si>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</si>
  <si>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</si>
  <si>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</si>
  <si>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</si>
  <si>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</si>
  <si>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</si>
  <si>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</si>
  <si>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</si>
  <si>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</si>
  <si>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</si>
  <si>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</si>
  <si>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</si>
  <si>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</si>
  <si>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</si>
  <si>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</si>
  <si>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</si>
  <si>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</si>
  <si>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</si>
  <si>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</si>
  <si>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</si>
  <si>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</si>
  <si>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</si>
  <si>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</si>
  <si>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</si>
  <si>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</si>
  <si>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</si>
  <si>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</si>
  <si>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</si>
  <si>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</si>
  <si>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</si>
  <si>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</si>
  <si>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</si>
  <si>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</si>
  <si>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</si>
  <si>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</si>
  <si>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</si>
  <si>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</si>
  <si>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</si>
  <si>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</si>
  <si>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</si>
  <si>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</si>
  <si>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</si>
  <si>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</si>
  <si>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</si>
  <si>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</si>
  <si>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</si>
  <si>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</si>
  <si>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</si>
  <si>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</si>
  <si>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</si>
  <si>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</si>
  <si>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</si>
  <si>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</si>
  <si>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</si>
  <si>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</si>
  <si>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</si>
  <si>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</si>
  <si>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</si>
  <si>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</si>
  <si>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</si>
  <si>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</si>
  <si>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</si>
  <si>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</si>
  <si>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</si>
  <si>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</si>
  <si>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</si>
  <si>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</si>
  <si>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</si>
  <si>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</si>
  <si>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</si>
  <si>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</si>
  <si>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</si>
  <si>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</si>
  <si>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</si>
  <si>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</si>
  <si>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</si>
  <si>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</si>
  <si>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</si>
  <si>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</si>
  <si>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</si>
  <si>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</si>
  <si>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</si>
  <si>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</si>
  <si>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</si>
  <si>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</si>
  <si>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</si>
  <si>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</si>
  <si>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</si>
  <si>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</si>
  <si>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</si>
  <si>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</si>
  <si>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</si>
  <si>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</si>
  <si>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</si>
  <si>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</si>
  <si>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</si>
  <si>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</si>
  <si>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</si>
  <si>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</si>
  <si>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</si>
  <si>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</si>
  <si>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</si>
  <si>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</si>
  <si>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</si>
  <si>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</si>
  <si>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</si>
  <si>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</si>
  <si>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</si>
  <si>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</si>
  <si>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</si>
  <si>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</si>
  <si>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</si>
  <si>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</si>
  <si>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</si>
  <si>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</si>
  <si>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</si>
  <si>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</si>
  <si>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</si>
  <si>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</si>
  <si>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</si>
  <si>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</si>
  <si>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</si>
  <si>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</si>
  <si>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</si>
  <si>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</si>
  <si>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</si>
  <si>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</si>
  <si>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</si>
  <si>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</si>
  <si>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</si>
  <si>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</si>
  <si>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</si>
  <si>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</si>
  <si>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</si>
  <si>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</si>
  <si>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</si>
  <si>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</si>
  <si>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</si>
  <si>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</si>
  <si>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</si>
  <si>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</si>
  <si>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</si>
  <si>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</si>
  <si>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</si>
  <si>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</si>
  <si>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</si>
  <si>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</si>
  <si>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</si>
  <si>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</si>
  <si>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</si>
  <si>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</si>
  <si>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</si>
  <si>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</si>
  <si>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</si>
  <si>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</si>
  <si>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</si>
  <si>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</si>
  <si>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</si>
  <si>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</si>
  <si>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</si>
  <si>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</si>
  <si>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</si>
  <si>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</si>
  <si>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</si>
  <si>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</si>
  <si>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</si>
  <si>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</si>
  <si>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</si>
  <si>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</si>
  <si>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</si>
  <si>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</si>
  <si>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</si>
  <si>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</si>
  <si>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</si>
  <si>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</si>
  <si>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</si>
  <si>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</si>
  <si>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</si>
  <si>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</si>
  <si>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</si>
  <si>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</si>
  <si>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</si>
  <si>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</si>
  <si>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</si>
  <si>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</si>
  <si>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</si>
  <si>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</si>
  <si>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</si>
  <si>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</si>
  <si>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</si>
  <si>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</si>
  <si>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</si>
  <si>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</si>
  <si>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</si>
  <si>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</si>
  <si>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</si>
  <si>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</si>
  <si>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</si>
  <si>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</si>
  <si>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</si>
  <si>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</si>
  <si>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</si>
  <si>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</si>
  <si>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</si>
  <si>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</si>
  <si>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</si>
  <si>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</si>
  <si>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</si>
  <si>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</si>
  <si>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</si>
  <si>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</si>
  <si>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</si>
  <si>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</si>
  <si>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</si>
  <si>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</si>
  <si>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</si>
  <si>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</si>
  <si>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</si>
  <si>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</si>
  <si>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</si>
  <si>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</si>
  <si>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</si>
  <si>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</si>
  <si>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</si>
  <si>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</si>
  <si>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</si>
  <si>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</si>
  <si>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</si>
  <si>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</si>
  <si>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</si>
  <si>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</si>
  <si>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</si>
  <si>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</si>
  <si>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</si>
  <si>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</si>
  <si>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</si>
  <si>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</si>
  <si>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</si>
  <si>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</si>
  <si>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</si>
  <si>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</si>
  <si>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</si>
  <si>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</si>
  <si>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</si>
  <si>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</si>
  <si>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</si>
  <si>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</si>
  <si>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</si>
  <si>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</si>
  <si>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</si>
  <si>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</si>
  <si>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</si>
  <si>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</si>
  <si>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</si>
  <si>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</si>
  <si>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</si>
  <si>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</si>
  <si>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</si>
  <si>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</si>
  <si>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</si>
  <si>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</si>
  <si>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</si>
  <si>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</si>
  <si>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</si>
  <si>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</si>
  <si>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</si>
  <si>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</si>
  <si>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</si>
  <si>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</si>
  <si>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</si>
  <si>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</si>
  <si>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</si>
  <si>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</si>
  <si>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</si>
  <si>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</si>
  <si>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</si>
  <si>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</si>
  <si>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</si>
  <si>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</si>
  <si>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</si>
  <si>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</si>
  <si>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</si>
  <si>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</si>
  <si>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</si>
  <si>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</si>
  <si>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</si>
  <si>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</si>
  <si>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</si>
  <si>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</si>
  <si>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</si>
  <si>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</si>
  <si>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</si>
  <si>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</si>
  <si>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</si>
  <si>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</si>
  <si>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</si>
  <si>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</si>
  <si>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</si>
  <si>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</si>
  <si>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</si>
  <si>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</si>
  <si>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</si>
  <si>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</si>
  <si>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</si>
  <si>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</si>
  <si>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</si>
  <si>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</si>
  <si>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</si>
  <si>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</si>
  <si>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</si>
  <si>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</si>
  <si>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</si>
  <si>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</si>
  <si>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</si>
  <si>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</si>
  <si>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</si>
  <si>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</si>
  <si>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</si>
  <si>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</si>
  <si>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</si>
  <si>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</si>
  <si>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</si>
  <si>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</si>
  <si>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</si>
  <si>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</si>
  <si>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</si>
  <si>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</si>
  <si>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</si>
  <si>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</si>
  <si>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</si>
  <si>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</si>
  <si>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</si>
  <si>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</si>
  <si>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</si>
  <si>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</si>
  <si>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</si>
  <si>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</si>
  <si>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</si>
  <si>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</si>
  <si>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</si>
  <si>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</si>
  <si>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</si>
  <si>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</si>
  <si>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</si>
  <si>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</si>
  <si>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</si>
  <si>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</si>
  <si>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</si>
  <si>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</si>
  <si>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</si>
  <si>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</si>
  <si>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</si>
  <si>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</si>
  <si>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</si>
  <si>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</si>
  <si>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</si>
  <si>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</si>
  <si>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</si>
  <si>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</si>
  <si>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</si>
  <si>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</si>
  <si>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</si>
  <si>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</si>
  <si>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</si>
  <si>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</si>
  <si>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</si>
  <si>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</si>
  <si>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</si>
  <si>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</si>
  <si>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</si>
  <si>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</si>
  <si>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</si>
  <si>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</si>
  <si>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</si>
  <si>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</si>
  <si>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</si>
  <si>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</si>
  <si>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</si>
  <si>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</si>
  <si>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</si>
  <si>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</si>
  <si>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</si>
  <si>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</si>
  <si>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</si>
  <si>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</si>
  <si>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</si>
  <si>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</si>
  <si>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</si>
  <si>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</si>
  <si>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</si>
  <si>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</si>
  <si>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</si>
  <si>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</si>
  <si>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</si>
  <si>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</si>
  <si>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</si>
  <si>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</si>
  <si>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</si>
  <si>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</si>
  <si>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</si>
  <si>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</si>
  <si>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</si>
  <si>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</si>
  <si>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</si>
  <si>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</si>
  <si>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</si>
  <si>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</si>
  <si>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</si>
  <si>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</si>
  <si>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</si>
  <si>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</si>
  <si>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</si>
  <si>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</si>
  <si>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</si>
  <si>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</si>
  <si>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</si>
  <si>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</si>
  <si>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</si>
  <si>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</si>
  <si>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</si>
  <si>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</si>
  <si>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</si>
  <si>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</si>
  <si>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</si>
  <si>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</si>
  <si>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</si>
  <si>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</si>
  <si>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</si>
  <si>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</si>
  <si>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</si>
  <si>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</si>
  <si>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</si>
  <si>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</si>
  <si>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</si>
  <si>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</si>
  <si>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</si>
  <si>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</si>
  <si>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</si>
  <si>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</si>
  <si>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</si>
  <si>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</si>
  <si>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</si>
  <si>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</si>
  <si>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</si>
  <si>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</si>
  <si>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</si>
  <si>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</si>
  <si>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</si>
  <si>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</si>
  <si>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</si>
  <si>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</si>
  <si>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</si>
  <si>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</si>
  <si>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</si>
  <si>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</si>
  <si>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</si>
  <si>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</si>
  <si>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</si>
  <si>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</si>
  <si>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</si>
  <si>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</si>
  <si>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</si>
  <si>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</si>
  <si>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</si>
  <si>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</si>
  <si>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</si>
  <si>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</si>
  <si>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</si>
  <si>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</si>
  <si>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</si>
  <si>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</si>
  <si>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</si>
  <si>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</si>
  <si>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</si>
  <si>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</si>
  <si>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</si>
  <si>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</si>
  <si>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</si>
  <si>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</si>
  <si>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</si>
  <si>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</si>
  <si>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</si>
  <si>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</si>
  <si>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</si>
  <si>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</si>
  <si>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</si>
  <si>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</si>
  <si>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</si>
  <si>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</si>
  <si>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</si>
  <si>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</si>
  <si>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</si>
  <si>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</si>
  <si>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</si>
  <si>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</si>
  <si>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</si>
  <si>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</si>
  <si>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</si>
  <si>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</si>
  <si>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</si>
  <si>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</si>
  <si>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</si>
  <si>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</si>
  <si>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</si>
  <si>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</si>
  <si>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</si>
  <si>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</si>
  <si>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</si>
  <si>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</si>
  <si>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</si>
  <si>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</si>
  <si>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</si>
  <si>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</si>
  <si>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</si>
  <si>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</si>
  <si>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</si>
  <si>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</si>
  <si>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</si>
  <si>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</si>
  <si>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</si>
  <si>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</si>
  <si>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</si>
  <si>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</si>
  <si>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</si>
  <si>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</si>
  <si>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</si>
  <si>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</si>
  <si>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</si>
  <si>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</si>
  <si>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</si>
  <si>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</si>
  <si>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</si>
  <si>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</si>
  <si>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</si>
  <si>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</si>
  <si>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</si>
  <si>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</si>
  <si>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</si>
  <si>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</si>
  <si>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</si>
  <si>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</si>
  <si>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</si>
  <si>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</si>
  <si>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</si>
  <si>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</si>
  <si>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</si>
  <si>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</si>
  <si>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</si>
  <si>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</si>
  <si>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</si>
  <si>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</si>
  <si>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</si>
  <si>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</si>
  <si>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</si>
  <si>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</si>
  <si>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</si>
  <si>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</si>
  <si>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</si>
  <si>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</si>
  <si>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</si>
  <si>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</si>
  <si>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</si>
  <si>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</si>
  <si>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</si>
  <si>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</si>
  <si>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</si>
  <si>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</si>
  <si>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</si>
  <si>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</si>
  <si>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</si>
  <si>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</si>
  <si>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</si>
  <si>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</si>
  <si>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</si>
  <si>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</si>
  <si>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</si>
  <si>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</si>
  <si>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</si>
  <si>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</si>
  <si>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</si>
  <si>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</si>
  <si>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</si>
  <si>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</si>
  <si>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</si>
  <si>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</si>
  <si>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</si>
  <si>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</si>
  <si>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</si>
  <si>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</si>
  <si>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</si>
  <si>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</si>
  <si>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</si>
  <si>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</si>
  <si>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</si>
  <si>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</si>
  <si>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</si>
  <si>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</si>
  <si>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</si>
  <si>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</si>
  <si>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</si>
  <si>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</si>
  <si>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</si>
  <si>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</si>
  <si>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</si>
  <si>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</si>
  <si>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</si>
  <si>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</si>
  <si>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</si>
  <si>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</si>
  <si>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</si>
  <si>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</si>
  <si>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</si>
  <si>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</si>
  <si>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</si>
  <si>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</si>
  <si>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</si>
  <si>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</si>
  <si>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</si>
  <si>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</si>
  <si>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</si>
  <si>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</si>
  <si>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</si>
  <si>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</si>
  <si>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</si>
  <si>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</si>
  <si>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</si>
  <si>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</si>
  <si>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</si>
  <si>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</si>
  <si>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</si>
  <si>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</si>
  <si>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</si>
  <si>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</si>
  <si>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</si>
  <si>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</si>
  <si>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</si>
  <si>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</si>
  <si>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</si>
  <si>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</si>
  <si>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</si>
  <si>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</si>
  <si>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</si>
  <si>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</si>
  <si>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</si>
  <si>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</si>
  <si>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</si>
  <si>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</si>
  <si>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</si>
  <si>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</si>
  <si>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</si>
  <si>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</si>
  <si>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</si>
  <si>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</si>
  <si>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</si>
  <si>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</si>
  <si>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</si>
  <si>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</si>
  <si>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</si>
  <si>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</si>
  <si>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</si>
  <si>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</si>
  <si>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</si>
  <si>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</si>
  <si>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</si>
  <si>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</si>
  <si>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</si>
  <si>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</si>
  <si>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</si>
  <si>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</si>
  <si>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</si>
  <si>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</si>
  <si>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</si>
  <si>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</si>
  <si>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</si>
  <si>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</si>
  <si>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</si>
  <si>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</si>
  <si>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</si>
  <si>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</si>
  <si>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</si>
  <si>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</si>
  <si>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</si>
  <si>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</si>
  <si>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</si>
  <si>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</si>
  <si>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</si>
  <si>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</si>
  <si>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</si>
  <si>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</si>
  <si>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</si>
  <si>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</si>
  <si>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</si>
  <si>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</si>
  <si>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</si>
  <si>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</si>
  <si>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</si>
  <si>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</si>
  <si>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</si>
  <si>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</si>
  <si>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</si>
  <si>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</si>
  <si>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</si>
  <si>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</si>
  <si>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</si>
  <si>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</si>
  <si>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</si>
  <si>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</si>
  <si>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</si>
  <si>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</si>
  <si>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</si>
  <si>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</si>
  <si>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</si>
  <si>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</si>
  <si>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</si>
  <si>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</si>
  <si>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</si>
  <si>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</si>
  <si>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</si>
  <si>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</si>
  <si>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</si>
  <si>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</si>
  <si>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</si>
  <si>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</si>
  <si>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</si>
  <si>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</si>
  <si>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</si>
  <si>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</si>
  <si>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</si>
  <si>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</si>
  <si>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</si>
  <si>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</si>
  <si>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</si>
  <si>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</si>
  <si>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</si>
  <si>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</si>
  <si>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</si>
  <si>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</si>
  <si>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</si>
  <si>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</si>
  <si>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</si>
  <si>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</si>
  <si>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</si>
  <si>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</si>
  <si>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</si>
  <si>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</si>
  <si>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</si>
  <si>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</si>
  <si>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</si>
  <si>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</si>
  <si>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</si>
  <si>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</si>
  <si>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</si>
  <si>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</si>
  <si>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</si>
  <si>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</si>
  <si>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</si>
  <si>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</si>
  <si>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</si>
  <si>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</si>
  <si>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</si>
  <si>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</si>
  <si>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</si>
  <si>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</si>
  <si>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</si>
  <si>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</si>
  <si>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</si>
  <si>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</si>
  <si>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</si>
  <si>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</si>
  <si>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</si>
  <si>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</si>
  <si>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</si>
  <si>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</si>
  <si>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</si>
  <si>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</si>
  <si>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</si>
  <si>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</si>
  <si>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</si>
  <si>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</si>
  <si>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</si>
  <si>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</si>
  <si>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</si>
  <si>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</si>
  <si>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</si>
  <si>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</si>
  <si>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</si>
  <si>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</si>
  <si>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</si>
  <si>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</si>
  <si>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</si>
  <si>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</si>
  <si>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</si>
  <si>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</si>
  <si>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</si>
  <si>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</si>
  <si>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</si>
  <si>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</si>
  <si>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</si>
  <si>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</si>
  <si>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</si>
  <si>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</si>
  <si>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</si>
  <si>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</si>
  <si>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</si>
  <si>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</si>
  <si>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</si>
  <si>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</si>
  <si>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</si>
  <si>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</si>
  <si>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</si>
  <si>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</si>
  <si>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</si>
  <si>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</si>
  <si>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</si>
  <si>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</si>
  <si>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</si>
  <si>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</si>
  <si>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</si>
  <si>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</si>
  <si>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</si>
  <si>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</si>
  <si>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</si>
  <si>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</si>
  <si>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</si>
  <si>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</si>
  <si>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</si>
  <si>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</si>
  <si>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</si>
  <si>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</si>
  <si>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</si>
  <si>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</si>
  <si>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</si>
  <si>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</si>
  <si>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</si>
  <si>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</si>
  <si>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</si>
  <si>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</si>
  <si>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</si>
  <si>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</si>
  <si>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</si>
  <si>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</si>
  <si>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</si>
  <si>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</si>
  <si>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</si>
  <si>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</si>
  <si>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</si>
  <si>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</si>
  <si>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</si>
  <si>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</si>
  <si>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</si>
  <si>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</si>
  <si>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</si>
  <si>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</si>
  <si>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</si>
  <si>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</si>
  <si>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</si>
  <si>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</si>
  <si>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</si>
  <si>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</si>
  <si>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</si>
  <si>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</si>
  <si>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</si>
  <si>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</si>
  <si>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</si>
  <si>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</si>
  <si>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</si>
  <si>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</si>
  <si>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</si>
  <si>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</si>
  <si>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</si>
  <si>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</si>
  <si>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</si>
  <si>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</si>
  <si>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</si>
  <si>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</si>
  <si>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</si>
  <si>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</si>
  <si>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</si>
  <si>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</si>
  <si>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</si>
  <si>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</si>
  <si>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</si>
  <si>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</si>
  <si>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</si>
  <si>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</si>
  <si>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</si>
  <si>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</si>
  <si>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</si>
  <si>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</si>
  <si>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</si>
  <si>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</si>
  <si>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</si>
  <si>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</si>
  <si>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</si>
  <si>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</si>
  <si>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</si>
  <si>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</si>
  <si>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</si>
  <si>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</si>
  <si>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</si>
  <si>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</si>
  <si>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</si>
  <si>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</si>
  <si>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</si>
  <si>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</si>
  <si>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</si>
  <si>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</si>
  <si>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</si>
  <si>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</si>
  <si>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</si>
  <si>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</si>
  <si>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</si>
  <si>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</si>
  <si>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</si>
  <si>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</si>
  <si>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</si>
  <si>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</si>
  <si>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</si>
  <si>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</si>
  <si>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</si>
  <si>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</si>
  <si>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</si>
  <si>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</si>
  <si>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</si>
  <si>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</si>
  <si>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</si>
  <si>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</si>
  <si>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</si>
  <si>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</si>
  <si>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</si>
  <si>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</si>
  <si>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</si>
  <si>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</si>
  <si>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</si>
  <si>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</si>
  <si>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</si>
  <si>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</si>
  <si>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</si>
  <si>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</si>
  <si>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</si>
  <si>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</si>
  <si>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</si>
  <si>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</si>
  <si>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</si>
  <si>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</si>
  <si>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</si>
  <si>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</si>
  <si>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</si>
  <si>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</si>
  <si>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</si>
  <si>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</si>
  <si>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</si>
  <si>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</si>
  <si>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</si>
  <si>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</si>
  <si>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</si>
  <si>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</si>
  <si>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</si>
  <si>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</si>
  <si>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</si>
  <si>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</si>
  <si>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</si>
  <si>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</si>
  <si>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</si>
  <si>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</si>
  <si>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</si>
  <si>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</si>
  <si>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</si>
  <si>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</si>
  <si>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</si>
  <si>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</si>
  <si>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</si>
  <si>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</si>
  <si>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</si>
  <si>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</si>
  <si>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</si>
  <si>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</si>
  <si>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</si>
  <si>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</si>
  <si>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</si>
  <si>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</si>
  <si>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</si>
  <si>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</si>
  <si>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</si>
  <si>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</si>
  <si>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</si>
  <si>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</si>
  <si>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</si>
  <si>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</si>
  <si>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</si>
  <si>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</si>
  <si>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</si>
  <si>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</si>
  <si>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</si>
  <si>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</si>
  <si>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</si>
  <si>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</si>
  <si>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</si>
  <si>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</si>
  <si>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</si>
  <si>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</si>
  <si>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</si>
  <si>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</si>
  <si>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</si>
  <si>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</si>
  <si>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</si>
  <si>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</si>
  <si>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</si>
  <si>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</si>
  <si>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</si>
  <si>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</si>
  <si>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</si>
  <si>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</si>
  <si>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</si>
  <si>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</si>
  <si>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</si>
  <si>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</si>
  <si>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</si>
  <si>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</si>
  <si>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</si>
  <si>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</si>
  <si>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</si>
  <si>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</si>
  <si>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</si>
  <si>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</si>
  <si>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</si>
  <si>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</si>
  <si>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</si>
  <si>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</si>
  <si>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</si>
  <si>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</si>
  <si>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</si>
  <si>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</si>
  <si>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</si>
  <si>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</si>
  <si>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</si>
  <si>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</si>
  <si>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</si>
  <si>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</si>
  <si>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</si>
  <si>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</si>
  <si>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</si>
  <si>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</si>
  <si>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</si>
  <si>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</si>
  <si>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</si>
  <si>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</si>
  <si>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</si>
  <si>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</si>
  <si>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</si>
  <si>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</si>
  <si>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</si>
  <si>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</si>
  <si>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</si>
  <si>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</si>
  <si>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</si>
  <si>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</si>
  <si>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</si>
  <si>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</si>
  <si>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</si>
  <si>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</si>
  <si>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</si>
  <si>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</si>
  <si>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</si>
  <si>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</si>
  <si>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</si>
  <si>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</si>
  <si>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</si>
  <si>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</si>
  <si>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</si>
  <si>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</si>
  <si>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</si>
  <si>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</si>
  <si>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</si>
  <si>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</si>
  <si>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</si>
  <si>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</si>
  <si>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</si>
  <si>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</si>
  <si>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</si>
  <si>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</si>
  <si>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</si>
  <si>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</si>
  <si>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</si>
  <si>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</si>
  <si>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</si>
  <si>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</si>
  <si>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</si>
  <si>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</si>
  <si>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</si>
  <si>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</si>
  <si>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</si>
  <si>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</si>
  <si>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</si>
  <si>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</si>
  <si>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</si>
  <si>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</si>
  <si>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</si>
  <si>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</si>
  <si>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</si>
  <si>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</si>
  <si>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</si>
  <si>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</si>
  <si>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</si>
  <si>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</si>
  <si>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</si>
  <si>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</si>
  <si>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</si>
  <si>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</si>
  <si>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</si>
  <si>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</si>
  <si>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</si>
  <si>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</si>
  <si>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</si>
  <si>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</si>
  <si>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</si>
  <si>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</si>
  <si>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</si>
  <si>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</si>
  <si>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</si>
  <si>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</si>
  <si>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</si>
  <si>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</si>
  <si>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</si>
  <si>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</si>
  <si>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</si>
  <si>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</si>
  <si>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</si>
  <si>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</si>
  <si>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</si>
  <si>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</si>
  <si>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</si>
  <si>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</si>
  <si>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</si>
  <si>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</si>
  <si>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</si>
  <si>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</si>
  <si>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</si>
  <si>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</si>
  <si>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</si>
  <si>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</si>
  <si>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</si>
  <si>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</si>
  <si>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</si>
  <si>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</si>
  <si>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</si>
  <si>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</si>
  <si>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</si>
  <si>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</si>
  <si>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</si>
  <si>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</si>
  <si>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</si>
  <si>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</si>
  <si>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</si>
  <si>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</si>
  <si>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</si>
  <si>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</si>
  <si>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</si>
  <si>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</si>
  <si>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</si>
  <si>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</si>
  <si>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</si>
  <si>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</si>
  <si>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</si>
  <si>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</si>
  <si>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</si>
  <si>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</si>
  <si>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</si>
  <si>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</si>
  <si>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</si>
  <si>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</si>
  <si>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</si>
  <si>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</si>
  <si>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</si>
  <si>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</si>
  <si>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</si>
  <si>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</si>
  <si>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</si>
  <si>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</si>
  <si>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</si>
  <si>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</si>
  <si>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</si>
  <si>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</si>
  <si>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</si>
  <si>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</si>
  <si>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</si>
  <si>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</si>
  <si>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</si>
  <si>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</si>
  <si>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</si>
  <si>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</si>
  <si>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</si>
  <si>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</si>
  <si>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</si>
  <si>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</si>
  <si>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</si>
  <si>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</si>
  <si>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</si>
  <si>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</si>
  <si>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</si>
  <si>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</si>
  <si>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</si>
  <si>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</si>
  <si>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</si>
  <si>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</si>
  <si>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</si>
  <si>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</si>
  <si>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</si>
  <si>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</si>
  <si>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</si>
  <si>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</si>
  <si>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</si>
  <si>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</si>
  <si>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</si>
  <si>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</si>
  <si>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</si>
  <si>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</si>
  <si>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</si>
  <si>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</si>
  <si>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</si>
  <si>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</si>
  <si>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</si>
  <si>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</si>
  <si>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</si>
  <si>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</si>
  <si>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</si>
  <si>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</si>
  <si>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</si>
  <si>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</si>
  <si>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</si>
  <si>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</si>
  <si>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</si>
  <si>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</si>
  <si>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</si>
  <si>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</si>
  <si>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</si>
  <si>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</si>
  <si>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</si>
  <si>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</si>
  <si>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</si>
  <si>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</si>
  <si>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</si>
  <si>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</si>
  <si>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</si>
  <si>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</si>
  <si>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</si>
  <si>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</si>
  <si>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</si>
  <si>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</si>
  <si>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</si>
  <si>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</si>
  <si>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</si>
  <si>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</si>
  <si>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</si>
  <si>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</si>
  <si>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</si>
  <si>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</si>
  <si>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</si>
  <si>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</si>
  <si>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</si>
  <si>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</si>
  <si>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</si>
  <si>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</si>
  <si>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</si>
  <si>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</si>
  <si>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</si>
  <si>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</si>
  <si>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</si>
  <si>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</si>
  <si>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</si>
  <si>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</si>
  <si>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</si>
  <si>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</si>
  <si>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</si>
  <si>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</si>
  <si>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</si>
  <si>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</si>
  <si>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</si>
  <si>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</si>
  <si>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</si>
  <si>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</si>
  <si>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</si>
  <si>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</si>
  <si>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</si>
  <si>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</si>
  <si>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</si>
  <si>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</si>
  <si>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</si>
  <si>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</si>
  <si>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</si>
  <si>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</si>
  <si>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</si>
  <si>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</si>
  <si>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</si>
  <si>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</si>
  <si>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</si>
  <si>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</si>
  <si>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</si>
  <si>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</si>
  <si>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</si>
  <si>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</si>
  <si>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</si>
  <si>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</si>
  <si>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</si>
  <si>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</si>
  <si>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</si>
  <si>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</si>
  <si>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</si>
  <si>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</si>
  <si>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</si>
  <si>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</si>
  <si>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</si>
  <si>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</si>
  <si>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</si>
  <si>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</si>
  <si>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</si>
  <si>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</si>
  <si>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</si>
  <si>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</si>
  <si>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</si>
  <si>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</si>
  <si>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</si>
  <si>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</si>
  <si>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</si>
  <si>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</si>
  <si>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</si>
  <si>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</si>
  <si>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</si>
  <si>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</si>
  <si>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</si>
  <si>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</si>
  <si>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</si>
  <si>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</si>
  <si>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</si>
  <si>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</si>
  <si>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</si>
  <si>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</si>
  <si>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</si>
  <si>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</si>
  <si>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</si>
  <si>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</si>
  <si>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</si>
  <si>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</si>
  <si>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</si>
  <si>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</si>
  <si>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</si>
  <si>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</si>
  <si>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</si>
  <si>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</si>
  <si>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</si>
  <si>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</si>
  <si>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</si>
  <si>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</si>
  <si>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</si>
  <si>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</si>
  <si>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</si>
  <si>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</si>
  <si>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</si>
  <si>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</si>
  <si>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</si>
  <si>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</si>
  <si>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</si>
  <si>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</si>
  <si>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</si>
  <si>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</si>
  <si>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</si>
  <si>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</si>
  <si>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</si>
  <si>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</si>
  <si>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</si>
  <si>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</si>
  <si>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</si>
  <si>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</si>
  <si>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</si>
  <si>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</si>
  <si>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</si>
  <si>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</si>
  <si>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</si>
  <si>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</si>
  <si>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</si>
  <si>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</si>
  <si>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</si>
  <si>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</si>
  <si>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</si>
  <si>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</si>
  <si>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</si>
  <si>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</si>
  <si>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</si>
  <si>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</si>
  <si>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</si>
  <si>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</si>
  <si>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</si>
  <si>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</si>
  <si>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</si>
  <si>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</si>
  <si>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</si>
  <si>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</si>
  <si>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</si>
  <si>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</si>
  <si>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</si>
  <si>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</si>
  <si>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</si>
  <si>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</si>
  <si>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</si>
  <si>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</si>
  <si>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</si>
  <si>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</si>
  <si>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</si>
  <si>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</si>
  <si>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</si>
  <si>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</si>
  <si>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</si>
  <si>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</si>
  <si>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</si>
  <si>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</si>
  <si>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</si>
  <si>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</si>
  <si>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</si>
  <si>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</si>
  <si>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</si>
  <si>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</si>
  <si>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</si>
  <si>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</si>
  <si>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</si>
  <si>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</si>
  <si>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</si>
  <si>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</si>
  <si>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</si>
  <si>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</si>
  <si>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</si>
  <si>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</si>
  <si>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</si>
  <si>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</si>
  <si>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</si>
  <si>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</si>
  <si>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</si>
  <si>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</si>
  <si>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</si>
  <si>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</si>
  <si>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</si>
  <si>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</si>
  <si>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</si>
  <si>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</si>
  <si>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</si>
  <si>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</si>
  <si>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</si>
  <si>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</si>
  <si>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</si>
  <si>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</si>
  <si>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</si>
  <si>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</si>
  <si>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</si>
  <si>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</si>
  <si>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</si>
  <si>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</si>
  <si>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</si>
  <si>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</si>
  <si>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</si>
  <si>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</si>
  <si>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</si>
  <si>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</si>
  <si>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</si>
  <si>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</si>
  <si>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</si>
  <si>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</si>
  <si>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</si>
  <si>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</si>
  <si>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</si>
  <si>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</si>
  <si>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</si>
  <si>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</si>
  <si>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</si>
  <si>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</si>
  <si>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</si>
  <si>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</si>
  <si>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</si>
  <si>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</si>
  <si>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</si>
  <si>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</si>
  <si>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</si>
  <si>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</si>
  <si>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</si>
  <si>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</si>
  <si>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</si>
  <si>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</si>
  <si>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</si>
  <si>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</si>
  <si>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</si>
  <si>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</si>
  <si>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</si>
  <si>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</si>
  <si>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</si>
  <si>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</si>
  <si>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</si>
  <si>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</si>
  <si>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</si>
  <si>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</si>
  <si>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</si>
  <si>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</si>
  <si>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</si>
  <si>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</si>
  <si>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</si>
  <si>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</si>
  <si>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</si>
  <si>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</si>
  <si>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</si>
  <si>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</si>
  <si>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</si>
  <si>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</si>
  <si>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</si>
  <si>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</si>
  <si>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</si>
  <si>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</si>
  <si>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</si>
  <si>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</si>
  <si>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</si>
  <si>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</si>
  <si>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</si>
  <si>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</si>
  <si>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</si>
  <si>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</si>
  <si>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</si>
  <si>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</si>
  <si>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</si>
  <si>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</si>
  <si>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</si>
  <si>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</si>
  <si>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</si>
  <si>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</si>
  <si>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</si>
  <si>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</si>
  <si>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</si>
  <si>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</si>
  <si>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</si>
  <si>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</si>
  <si>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</si>
  <si>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</si>
  <si>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</si>
  <si>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</si>
  <si>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</si>
  <si>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</si>
  <si>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</si>
  <si>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</si>
  <si>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</si>
  <si>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</si>
  <si>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</si>
  <si>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</si>
  <si>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</si>
  <si>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</si>
  <si>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</si>
  <si>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</si>
  <si>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</si>
  <si>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</si>
  <si>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</si>
  <si>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</si>
  <si>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</si>
  <si>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</si>
  <si>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</si>
  <si>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</si>
  <si>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</si>
  <si>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</si>
  <si>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</si>
  <si>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</si>
  <si>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</si>
  <si>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</si>
  <si>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</si>
  <si>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</si>
  <si>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</si>
  <si>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</si>
  <si>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</si>
  <si>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</si>
  <si>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</si>
  <si>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</si>
  <si>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</si>
  <si>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</si>
  <si>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</si>
  <si>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</si>
  <si>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</si>
  <si>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</si>
  <si>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</si>
  <si>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</si>
  <si>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</si>
  <si>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</si>
  <si>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</si>
  <si>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</si>
  <si>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</si>
  <si>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</si>
  <si>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</si>
  <si>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</si>
  <si>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</si>
  <si>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</si>
  <si>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</si>
  <si>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</si>
  <si>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</si>
  <si>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</si>
  <si>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</si>
  <si>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</si>
  <si>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</si>
  <si>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</si>
  <si>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</si>
  <si>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</si>
  <si>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</si>
  <si>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</si>
  <si>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</si>
  <si>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</si>
  <si>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</si>
  <si>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</si>
  <si>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</si>
  <si>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</si>
  <si>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</si>
  <si>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</si>
  <si>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</si>
  <si>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</si>
  <si>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</si>
  <si>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</si>
  <si>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</si>
  <si>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</si>
  <si>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</si>
  <si>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</si>
  <si>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</si>
  <si>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</si>
  <si>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</si>
  <si>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</si>
  <si>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</si>
  <si>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</si>
  <si>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</si>
  <si>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</si>
  <si>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</si>
  <si>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</si>
  <si>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</si>
  <si>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</si>
  <si>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</si>
  <si>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</si>
  <si>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</si>
  <si>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</si>
  <si>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</si>
  <si>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</si>
  <si>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</si>
  <si>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</si>
  <si>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</si>
  <si>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</si>
  <si>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</si>
  <si>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</si>
  <si>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</si>
  <si>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</si>
  <si>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</si>
  <si>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</si>
  <si>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</si>
  <si>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</si>
  <si>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</si>
  <si>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</si>
  <si>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</si>
  <si>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</si>
  <si>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</si>
  <si>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</si>
  <si>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</si>
  <si>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</si>
  <si>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</si>
  <si>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</si>
  <si>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</si>
  <si>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</si>
  <si>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</si>
  <si>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</si>
  <si>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</si>
  <si>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</si>
  <si>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</si>
  <si>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</si>
  <si>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</si>
  <si>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</si>
  <si>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</si>
  <si>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</si>
  <si>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</si>
  <si>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</si>
  <si>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</si>
  <si>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</si>
  <si>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</si>
  <si>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</si>
  <si>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</si>
  <si>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</si>
  <si>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</si>
  <si>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</si>
  <si>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</si>
  <si>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</si>
  <si>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</si>
  <si>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</si>
  <si>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</si>
  <si>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</si>
  <si>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</si>
  <si>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</si>
  <si>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</si>
  <si>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</si>
  <si>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</si>
  <si>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</si>
  <si>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</si>
  <si>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</si>
  <si>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</si>
  <si>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</si>
  <si>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</si>
  <si>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</si>
  <si>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</si>
  <si>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</si>
  <si>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</si>
  <si>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</si>
  <si>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</si>
  <si>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</si>
  <si>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</si>
  <si>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</si>
  <si>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</si>
  <si>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</si>
  <si>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</si>
  <si>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</si>
  <si>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</si>
  <si>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</si>
  <si>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</si>
  <si>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</si>
  <si>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</si>
  <si>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</si>
  <si>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</si>
  <si>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</si>
  <si>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</si>
  <si>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</si>
  <si>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</si>
  <si>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</si>
  <si>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</si>
  <si>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</si>
  <si>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</si>
  <si>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</si>
  <si>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</si>
  <si>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</si>
  <si>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</si>
  <si>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</si>
  <si>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</si>
  <si>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</si>
  <si>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</si>
  <si>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</si>
  <si>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</si>
  <si>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</si>
  <si>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</si>
  <si>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</si>
  <si>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</si>
  <si>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</si>
  <si>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</si>
  <si>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</si>
  <si>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</si>
  <si>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</si>
  <si>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</si>
  <si>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</si>
  <si>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</si>
  <si>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</si>
  <si>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</si>
  <si>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</si>
  <si>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</si>
  <si>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</si>
  <si>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</si>
  <si>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</si>
  <si>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</si>
  <si>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</si>
  <si>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</si>
  <si>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</si>
  <si>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</si>
  <si>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</si>
  <si>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</si>
  <si>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</si>
  <si>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</si>
  <si>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</si>
  <si>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</si>
  <si>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</si>
  <si>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</si>
  <si>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</si>
  <si>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</si>
  <si>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</si>
  <si>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</si>
  <si>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</si>
  <si>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</si>
  <si>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</si>
  <si>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</si>
  <si>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</si>
  <si>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</si>
  <si>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</si>
  <si>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</si>
  <si>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</si>
  <si>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</si>
  <si>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</si>
  <si>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</si>
  <si>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</si>
  <si>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</si>
  <si>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</si>
  <si>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</si>
  <si>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</si>
  <si>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</si>
  <si>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</si>
  <si>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</si>
  <si>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</si>
  <si>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</si>
  <si>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</si>
  <si>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</si>
  <si>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</si>
  <si>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</si>
  <si>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</si>
  <si>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</si>
  <si>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</si>
  <si>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</si>
  <si>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</si>
  <si>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</si>
  <si>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</si>
  <si>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</si>
  <si>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</si>
  <si>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</si>
  <si>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</si>
  <si>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</si>
  <si>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</si>
  <si>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</si>
  <si>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</si>
  <si>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</si>
  <si>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</si>
  <si>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</si>
  <si>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</si>
  <si>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</si>
  <si>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</si>
  <si>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</si>
  <si>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</si>
  <si>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</si>
  <si>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</si>
  <si>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</si>
  <si>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</si>
  <si>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</si>
  <si>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</si>
  <si>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</si>
  <si>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</si>
  <si>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</si>
  <si>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</si>
  <si>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</si>
  <si>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</si>
  <si>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</si>
  <si>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</si>
  <si>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</si>
  <si>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</si>
  <si>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</si>
  <si>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</si>
  <si>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</si>
  <si>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</si>
  <si>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</si>
  <si>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</si>
  <si>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</si>
  <si>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</si>
  <si>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</si>
  <si>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</si>
  <si>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</si>
  <si>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</si>
  <si>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</si>
  <si>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</si>
  <si>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</si>
  <si>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</si>
  <si>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</si>
  <si>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</si>
  <si>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</si>
  <si>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</si>
  <si>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</si>
  <si>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</si>
  <si>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</si>
  <si>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</si>
  <si>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</si>
  <si>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</si>
  <si>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</si>
  <si>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</si>
  <si>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</si>
  <si>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</si>
  <si>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</si>
  <si>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</si>
  <si>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</si>
  <si>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</si>
  <si>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</si>
  <si>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</si>
  <si>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</si>
  <si>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</si>
  <si>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</si>
  <si>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</si>
  <si>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</si>
  <si>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</si>
  <si>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</si>
  <si>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</si>
  <si>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</si>
  <si>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</si>
  <si>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</si>
  <si>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</si>
  <si>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</si>
  <si>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</si>
  <si>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</si>
  <si>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</si>
  <si>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</si>
  <si>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</si>
  <si>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</si>
  <si>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</si>
  <si>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</si>
  <si>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</si>
  <si>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</si>
  <si>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</si>
  <si>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</si>
  <si>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</si>
  <si>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</si>
  <si>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</si>
  <si>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</si>
  <si>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</si>
  <si>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</si>
  <si>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</si>
  <si>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</si>
  <si>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</si>
  <si>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</si>
  <si>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</si>
  <si>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</si>
  <si>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</si>
  <si>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</si>
  <si>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</si>
  <si>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</si>
  <si>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</si>
  <si>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</si>
  <si>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</si>
  <si>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</si>
  <si>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</si>
  <si>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</si>
  <si>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</si>
  <si>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</si>
  <si>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</si>
  <si>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</si>
  <si>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</si>
  <si>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</si>
  <si>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</si>
  <si>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</si>
  <si>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</si>
  <si>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</si>
  <si>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</si>
  <si>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</si>
  <si>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</si>
  <si>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</si>
  <si>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</si>
  <si>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</si>
  <si>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</si>
  <si>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</si>
  <si>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</si>
  <si>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</si>
  <si>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</si>
  <si>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</si>
  <si>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</si>
  <si>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</si>
  <si>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</si>
  <si>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</si>
  <si>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</si>
  <si>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</si>
  <si>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</si>
  <si>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</si>
  <si>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</si>
  <si>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</si>
  <si>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</si>
  <si>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</si>
  <si>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</si>
  <si>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</si>
  <si>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</si>
  <si>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</si>
  <si>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</si>
  <si>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</si>
  <si>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</si>
  <si>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</si>
  <si>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</si>
  <si>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</si>
  <si>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</si>
  <si>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</si>
  <si>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</si>
  <si>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</si>
  <si>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</si>
  <si>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</si>
  <si>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</si>
  <si>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</si>
  <si>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</si>
  <si>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</si>
  <si>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</si>
  <si>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</si>
  <si>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</si>
  <si>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</si>
  <si>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</si>
  <si>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</si>
  <si>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</si>
  <si>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</si>
  <si>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</si>
  <si>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</si>
  <si>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</si>
  <si>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</si>
  <si>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</si>
  <si>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</si>
  <si>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</si>
  <si>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</si>
  <si>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</si>
  <si>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</si>
  <si>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</si>
  <si>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</si>
  <si>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</si>
  <si>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</si>
  <si>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</si>
  <si>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</si>
  <si>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</si>
  <si>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</si>
  <si>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</si>
  <si>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</si>
  <si>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</si>
  <si>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</si>
  <si>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</si>
  <si>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</si>
  <si>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</si>
  <si>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</si>
  <si>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</si>
  <si>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</si>
  <si>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</si>
  <si>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</si>
  <si>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</si>
  <si>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</si>
  <si>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</si>
  <si>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</si>
  <si>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</si>
  <si>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</si>
  <si>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</si>
  <si>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</si>
  <si>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</si>
  <si>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</si>
  <si>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</si>
  <si>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</si>
  <si>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</si>
  <si>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</si>
  <si>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</si>
  <si>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</si>
  <si>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</si>
  <si>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</si>
  <si>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</si>
  <si>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</si>
  <si>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</si>
  <si>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</si>
  <si>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</si>
  <si>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</si>
  <si>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</si>
  <si>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</si>
  <si>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</si>
  <si>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</si>
  <si>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</si>
  <si>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</si>
  <si>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</si>
  <si>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</si>
  <si>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</si>
  <si>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</si>
  <si>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</si>
  <si>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</si>
  <si>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</si>
  <si>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</si>
  <si>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</si>
  <si>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</si>
  <si>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</si>
  <si>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</si>
  <si>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</si>
  <si>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</si>
  <si>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</si>
  <si>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</si>
  <si>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</si>
  <si>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</si>
  <si>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</si>
  <si>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</si>
  <si>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</si>
  <si>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</si>
  <si>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</si>
  <si>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</si>
  <si>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</si>
  <si>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</si>
  <si>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</si>
  <si>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</si>
  <si>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</si>
  <si>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</si>
  <si>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</si>
  <si>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</si>
  <si>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</si>
  <si>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</si>
  <si>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</si>
  <si>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</si>
  <si>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</si>
  <si>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</si>
  <si>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</si>
  <si>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</si>
  <si>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</si>
  <si>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</si>
  <si>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</si>
  <si>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</si>
  <si>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</si>
  <si>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</si>
  <si>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</si>
  <si>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</si>
  <si>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</si>
  <si>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</si>
  <si>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</si>
  <si>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</si>
  <si>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</si>
  <si>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</si>
  <si>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</si>
  <si>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</si>
  <si>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</si>
  <si>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</si>
  <si>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</si>
  <si>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</si>
  <si>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</si>
  <si>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</si>
  <si>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</si>
  <si>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</si>
  <si>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</si>
  <si>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</si>
  <si>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</si>
  <si>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</si>
  <si>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</si>
  <si>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</si>
  <si>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</si>
  <si>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</si>
  <si>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</si>
  <si>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</si>
  <si>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</si>
  <si>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</si>
  <si>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</si>
  <si>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</si>
  <si>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</si>
  <si>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</si>
  <si>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</si>
  <si>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</si>
  <si>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</si>
  <si>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</si>
  <si>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</si>
  <si>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</si>
  <si>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</si>
  <si>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</si>
  <si>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</si>
  <si>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</si>
  <si>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</si>
  <si>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</si>
  <si>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</si>
  <si>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</si>
  <si>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</si>
  <si>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</si>
  <si>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</si>
  <si>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</si>
  <si>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</si>
  <si>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</si>
  <si>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</si>
  <si>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</si>
  <si>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</si>
  <si>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</si>
  <si>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</si>
  <si>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</si>
  <si>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</si>
  <si>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</si>
  <si>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</si>
  <si>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</si>
  <si>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</si>
  <si>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</si>
  <si>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</si>
  <si>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</si>
  <si>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</si>
  <si>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</si>
  <si>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</si>
  <si>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</si>
  <si>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</si>
  <si>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</si>
  <si>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</si>
  <si>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</si>
  <si>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</si>
  <si>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</si>
  <si>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</si>
  <si>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</si>
  <si>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</si>
  <si>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</si>
  <si>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</si>
  <si>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</si>
  <si>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</si>
  <si>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</si>
  <si>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</si>
  <si>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</si>
  <si>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</si>
  <si>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</si>
  <si>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</si>
  <si>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</si>
  <si>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</si>
  <si>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</si>
  <si>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</si>
  <si>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</si>
  <si>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</si>
  <si>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</si>
  <si>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</si>
  <si>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</si>
  <si>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</si>
  <si>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</si>
  <si>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</si>
  <si>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</si>
  <si>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</si>
  <si>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</si>
  <si>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</si>
  <si>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</si>
  <si>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</si>
  <si>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</si>
  <si>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</si>
  <si>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</si>
  <si>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</si>
  <si>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</si>
  <si>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</si>
  <si>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</si>
  <si>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</si>
  <si>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</si>
  <si>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</si>
  <si>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</si>
  <si>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</si>
  <si>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</si>
  <si>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</si>
  <si>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</si>
  <si>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</si>
  <si>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</si>
  <si>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</si>
  <si>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</si>
  <si>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</si>
  <si>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</si>
  <si>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</si>
  <si>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</si>
  <si>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</si>
  <si>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</si>
  <si>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</si>
  <si>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</si>
  <si>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</si>
  <si>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</si>
  <si>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</si>
  <si>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</si>
  <si>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</si>
  <si>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</si>
  <si>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</si>
  <si>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</si>
  <si>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</si>
  <si>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</si>
  <si>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</si>
  <si>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</si>
  <si>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</si>
  <si>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</si>
  <si>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</si>
  <si>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</si>
  <si>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</si>
  <si>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</si>
  <si>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</si>
  <si>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</si>
  <si>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</si>
  <si>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</si>
  <si>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</si>
  <si>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</si>
  <si>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</si>
  <si>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</si>
  <si>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</si>
  <si>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</si>
  <si>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</si>
  <si>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</si>
  <si>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</si>
  <si>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</si>
  <si>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</si>
  <si>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</si>
  <si>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</si>
  <si>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</si>
  <si>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</si>
  <si>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</si>
  <si>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</si>
  <si>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</si>
  <si>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</si>
  <si>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</si>
  <si>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</si>
  <si>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</si>
  <si>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</si>
  <si>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</si>
  <si>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</si>
  <si>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</si>
  <si>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</si>
  <si>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</si>
  <si>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</si>
  <si>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</si>
  <si>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</si>
  <si>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</si>
  <si>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</si>
  <si>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</si>
  <si>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</si>
  <si>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</si>
  <si>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</si>
  <si>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</si>
  <si>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</si>
  <si>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</si>
  <si>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</si>
  <si>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</si>
  <si>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</si>
  <si>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</si>
  <si>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</si>
  <si>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</si>
  <si>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</si>
  <si>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</si>
  <si>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</si>
  <si>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</si>
  <si>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</si>
  <si>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</si>
  <si>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</si>
  <si>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</si>
  <si>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</si>
  <si>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</si>
  <si>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</si>
  <si>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</si>
  <si>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</si>
  <si>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</si>
  <si>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</si>
  <si>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</si>
  <si>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</si>
  <si>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</si>
  <si>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</si>
  <si>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</si>
  <si>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</si>
  <si>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</si>
  <si>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</si>
  <si>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</si>
  <si>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</si>
  <si>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</si>
  <si>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</si>
  <si>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</si>
  <si>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</si>
  <si>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</si>
  <si>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</si>
  <si>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</si>
  <si>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</si>
  <si>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</si>
  <si>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</si>
  <si>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</si>
  <si>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</si>
  <si>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</si>
  <si>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</si>
  <si>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</si>
  <si>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</si>
  <si>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</si>
  <si>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</si>
  <si>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</si>
  <si>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</si>
  <si>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</si>
  <si>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</si>
  <si>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</si>
  <si>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</si>
  <si>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</si>
  <si>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</si>
  <si>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</si>
  <si>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</si>
  <si>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</si>
  <si>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</si>
  <si>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</si>
  <si>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</si>
  <si>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</si>
  <si>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</si>
  <si>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</si>
  <si>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</si>
  <si>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</si>
  <si>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</si>
  <si>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</si>
  <si>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</si>
  <si>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</si>
  <si>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</si>
  <si>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</si>
  <si>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</si>
  <si>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</si>
  <si>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</si>
  <si>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</si>
  <si>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</si>
  <si>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</si>
  <si>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</si>
  <si>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</si>
  <si>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</si>
  <si>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</si>
  <si>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</si>
  <si>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</si>
  <si>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</si>
  <si>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</si>
  <si>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</si>
  <si>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</si>
  <si>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</si>
  <si>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</si>
  <si>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</si>
  <si>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</si>
  <si>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</si>
  <si>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</si>
  <si>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</si>
  <si>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</si>
  <si>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</si>
  <si>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</si>
  <si>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</si>
  <si>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</si>
  <si>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</si>
  <si>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</si>
  <si>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</si>
  <si>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</si>
  <si>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</si>
  <si>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</si>
  <si>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</si>
  <si>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</si>
  <si>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</si>
  <si>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</si>
  <si>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</si>
  <si>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</si>
  <si>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</si>
  <si>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</si>
  <si>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</si>
  <si>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</si>
  <si>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</si>
  <si>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</si>
  <si>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</si>
  <si>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</si>
  <si>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</si>
  <si>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</si>
  <si>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</si>
  <si>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</si>
  <si>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</si>
  <si>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</si>
  <si>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</si>
  <si>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</si>
  <si>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</si>
  <si>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</si>
  <si>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</si>
  <si>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</si>
  <si>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</si>
  <si>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</si>
  <si>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</si>
  <si>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</si>
  <si>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</si>
  <si>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</si>
  <si>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</si>
  <si>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</si>
  <si>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</si>
  <si>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</si>
  <si>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</si>
  <si>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</si>
  <si>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</si>
  <si>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</si>
  <si>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</si>
  <si>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</si>
  <si>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</si>
  <si>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</si>
  <si>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</si>
  <si>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</si>
  <si>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</si>
  <si>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</si>
  <si>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</si>
  <si>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</si>
  <si>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</si>
  <si>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</si>
  <si>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</si>
  <si>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</si>
  <si>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</si>
  <si>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</si>
  <si>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</si>
  <si>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</si>
  <si>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</si>
  <si>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</si>
  <si>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</si>
  <si>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</si>
  <si>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</si>
  <si>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</si>
  <si>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</si>
  <si>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</si>
  <si>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</si>
  <si>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</si>
  <si>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</si>
  <si>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</si>
  <si>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</si>
  <si>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</si>
  <si>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</si>
  <si>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</si>
  <si>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</si>
  <si>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</si>
  <si>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</si>
  <si>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</si>
  <si>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</si>
  <si>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</si>
  <si>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</si>
  <si>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</si>
  <si>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</si>
  <si>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</si>
  <si>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</si>
  <si>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</si>
  <si>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</si>
  <si>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</si>
  <si>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</si>
  <si>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</si>
  <si>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</si>
  <si>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</si>
  <si>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</si>
  <si>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</si>
  <si>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</si>
  <si>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</si>
  <si>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</si>
  <si>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</si>
  <si>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</si>
  <si>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</si>
  <si>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</si>
  <si>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</si>
  <si>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</si>
  <si>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</si>
  <si>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</si>
  <si>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</si>
  <si>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</si>
  <si>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</si>
  <si>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</si>
  <si>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</si>
  <si>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</si>
  <si>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</si>
  <si>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</si>
  <si>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</si>
  <si>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</si>
  <si>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</si>
  <si>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</si>
  <si>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</si>
  <si>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</si>
  <si>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</si>
  <si>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</si>
  <si>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</si>
  <si>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</si>
  <si>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</si>
  <si>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</si>
  <si>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</si>
  <si>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</si>
  <si>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</si>
  <si>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</si>
  <si>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</si>
  <si>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</si>
  <si>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</si>
  <si>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</si>
  <si>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</si>
  <si>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</si>
  <si>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</si>
  <si>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</si>
  <si>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</si>
  <si>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</si>
  <si>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</si>
  <si>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</si>
  <si>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</si>
  <si>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</si>
  <si>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</si>
  <si>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</si>
  <si>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</si>
  <si>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</si>
  <si>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</si>
  <si>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</si>
  <si>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</si>
  <si>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</si>
  <si>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</si>
  <si>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</si>
  <si>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</si>
  <si>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</si>
  <si>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</si>
  <si>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</si>
  <si>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</si>
  <si>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</si>
  <si>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</si>
  <si>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</si>
  <si>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</si>
  <si>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</si>
  <si>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</si>
  <si>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</si>
  <si>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</si>
  <si>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</si>
  <si>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</si>
  <si>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</si>
  <si>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</si>
  <si>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</si>
  <si>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</si>
  <si>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</si>
  <si>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</si>
  <si>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</si>
  <si>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</si>
  <si>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</si>
  <si>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</si>
  <si>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</si>
  <si>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</si>
  <si>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</si>
  <si>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</si>
  <si>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</si>
  <si>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</si>
  <si>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</si>
  <si>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</si>
  <si>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</si>
  <si>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</si>
  <si>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</si>
  <si>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</si>
  <si>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</si>
  <si>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</si>
  <si>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</si>
  <si>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</si>
  <si>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</si>
  <si>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</si>
  <si>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</si>
  <si>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</si>
  <si>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</si>
  <si>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</si>
  <si>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</si>
  <si>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</si>
  <si>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</si>
  <si>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</si>
  <si>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</si>
  <si>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</si>
  <si>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</si>
  <si>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</si>
  <si>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</si>
  <si>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</si>
  <si>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</si>
  <si>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</si>
  <si>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</si>
  <si>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</si>
  <si>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</si>
  <si>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</si>
  <si>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</si>
  <si>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</si>
  <si>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</si>
  <si>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</si>
  <si>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</si>
  <si>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</si>
  <si>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</si>
  <si>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</si>
  <si>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</si>
  <si>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</si>
  <si>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</si>
  <si>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</si>
  <si>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</si>
  <si>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</si>
  <si>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</si>
  <si>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</si>
  <si>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</si>
  <si>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</si>
  <si>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</si>
  <si>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</si>
  <si>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</si>
  <si>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</si>
  <si>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</si>
  <si>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</si>
  <si>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</si>
  <si>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</si>
  <si>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</si>
  <si>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</si>
  <si>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</si>
  <si>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</si>
  <si>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</si>
  <si>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</si>
  <si>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</si>
  <si>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</si>
  <si>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</si>
  <si>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</si>
  <si>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</si>
  <si>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</si>
  <si>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</si>
  <si>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</si>
  <si>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</si>
  <si>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</si>
  <si>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</si>
  <si>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</si>
  <si>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</si>
  <si>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</si>
  <si>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</si>
  <si>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</si>
  <si>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</si>
  <si>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</si>
  <si>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</si>
  <si>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</si>
  <si>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</si>
  <si>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</si>
  <si>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</si>
  <si>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</si>
  <si>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</si>
  <si>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</si>
  <si>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</si>
  <si>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</si>
  <si>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</si>
  <si>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</si>
  <si>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</si>
  <si>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</si>
  <si>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</si>
  <si>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</si>
  <si>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</si>
  <si>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</si>
  <si>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</si>
  <si>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</si>
  <si>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</si>
  <si>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</si>
  <si>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</si>
  <si>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</si>
  <si>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</si>
  <si>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</si>
  <si>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</si>
  <si>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</si>
  <si>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</si>
  <si>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</si>
  <si>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</si>
  <si>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</si>
  <si>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</si>
  <si>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</si>
  <si>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</si>
  <si>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</si>
  <si>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</si>
  <si>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</si>
  <si>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</si>
  <si>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</si>
  <si>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</si>
  <si>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</si>
  <si>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</si>
  <si>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</si>
  <si>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</si>
  <si>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</si>
  <si>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</si>
  <si>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</si>
  <si>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</si>
  <si>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</si>
  <si>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</si>
  <si>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</si>
  <si>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</si>
  <si>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</si>
  <si>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</si>
  <si>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</si>
  <si>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</si>
  <si>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</si>
  <si>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</si>
  <si>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</si>
  <si>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</si>
  <si>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</si>
  <si>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</si>
  <si>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</si>
  <si>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</si>
  <si>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</si>
  <si>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</si>
  <si>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</si>
  <si>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</si>
  <si>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</si>
  <si>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</si>
  <si>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</si>
  <si>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</si>
  <si>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</si>
  <si>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</si>
  <si>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</si>
  <si>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</si>
  <si>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</si>
  <si>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</si>
  <si>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</si>
  <si>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</si>
  <si>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</si>
  <si>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</si>
  <si>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</si>
  <si>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</si>
  <si>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</si>
  <si>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</si>
  <si>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</si>
  <si>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</si>
  <si>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</si>
  <si>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</si>
  <si>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</si>
  <si>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</si>
  <si>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</si>
  <si>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</si>
  <si>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</si>
  <si>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</si>
  <si>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</si>
  <si>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</si>
  <si>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</si>
  <si>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</si>
  <si>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</si>
  <si>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</si>
  <si>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</si>
  <si>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</si>
  <si>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</si>
  <si>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</si>
  <si>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</si>
  <si>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</si>
  <si>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</si>
  <si>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</si>
  <si>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</si>
  <si>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</si>
  <si>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</si>
  <si>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</si>
  <si>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</si>
  <si>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</si>
  <si>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</si>
  <si>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</si>
  <si>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</si>
  <si>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</si>
  <si>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</si>
  <si>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</si>
  <si>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</si>
  <si>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</si>
  <si>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</si>
  <si>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</si>
  <si>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</si>
  <si>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</si>
  <si>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</si>
  <si>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</si>
  <si>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</si>
  <si>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</si>
  <si>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</si>
  <si>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</si>
  <si>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</si>
  <si>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</si>
  <si>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</si>
  <si>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</si>
  <si>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</si>
  <si>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</si>
  <si>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</si>
  <si>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</si>
  <si>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</si>
  <si>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</si>
  <si>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</si>
  <si>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</si>
  <si>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</si>
  <si>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</si>
  <si>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</si>
  <si>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</si>
  <si>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</si>
  <si>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</si>
  <si>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</si>
  <si>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</si>
  <si>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</si>
  <si>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</si>
  <si>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</si>
  <si>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</si>
  <si>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</si>
  <si>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</si>
  <si>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</si>
  <si>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</si>
  <si>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</si>
  <si>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</si>
  <si>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</si>
  <si>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</si>
  <si>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</si>
  <si>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</si>
  <si>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</si>
  <si>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</si>
  <si>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</si>
  <si>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</si>
  <si>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</si>
  <si>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</si>
  <si>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</si>
  <si>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</si>
  <si>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</si>
  <si>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</si>
  <si>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</si>
  <si>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</si>
  <si>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</si>
  <si>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</si>
  <si>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</si>
  <si>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</si>
  <si>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</si>
  <si>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</si>
  <si>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</si>
  <si>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</si>
  <si>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</si>
  <si>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</si>
  <si>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</si>
  <si>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</si>
  <si>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</si>
  <si>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</si>
  <si>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</si>
  <si>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</si>
  <si>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</si>
  <si>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</si>
  <si>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</si>
  <si>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</si>
  <si>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</si>
  <si>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</si>
  <si>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</si>
  <si>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</si>
  <si>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</si>
  <si>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</si>
  <si>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</si>
  <si>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</si>
  <si>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</si>
  <si>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</si>
  <si>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</si>
  <si>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</si>
  <si>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</si>
  <si>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</si>
  <si>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</si>
  <si>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</si>
  <si>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</si>
  <si>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</si>
  <si>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</si>
  <si>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</si>
  <si>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</si>
  <si>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</si>
  <si>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</si>
  <si>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</si>
  <si>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</si>
  <si>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</si>
  <si>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</si>
  <si>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</si>
  <si>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</si>
  <si>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</si>
  <si>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</si>
  <si>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</si>
  <si>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</si>
  <si>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</si>
  <si>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</si>
  <si>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</si>
  <si>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</si>
  <si>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</si>
  <si>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</si>
  <si>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</si>
  <si>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</si>
  <si>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</si>
  <si>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</si>
  <si>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</si>
  <si>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</si>
  <si>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</si>
  <si>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</si>
  <si>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</si>
  <si>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</si>
  <si>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</si>
  <si>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</si>
  <si>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</si>
  <si>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</si>
  <si>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</si>
  <si>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</si>
  <si>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</si>
  <si>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</si>
  <si>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</si>
  <si>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</si>
  <si>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</si>
  <si>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</si>
  <si>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</si>
  <si>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</si>
  <si>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</si>
  <si>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</si>
  <si>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</si>
  <si>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</si>
  <si>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</si>
  <si>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</si>
  <si>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</si>
  <si>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</si>
  <si>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</si>
  <si>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</si>
  <si>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</si>
  <si>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</si>
  <si>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</si>
  <si>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</si>
  <si>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</si>
  <si>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</si>
  <si>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</si>
  <si>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</si>
  <si>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</si>
  <si>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</si>
  <si>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</si>
  <si>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</si>
  <si>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</si>
  <si>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</si>
  <si>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</si>
  <si>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</si>
  <si>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</si>
  <si>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</si>
  <si>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</si>
  <si>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</si>
  <si>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</si>
  <si>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</si>
  <si>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</si>
  <si>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</si>
  <si>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</si>
  <si>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</si>
  <si>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</si>
  <si>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</si>
  <si>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</si>
  <si>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</si>
  <si>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</si>
  <si>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</si>
  <si>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</si>
  <si>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</si>
  <si>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</si>
  <si>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</si>
  <si>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</si>
  <si>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</si>
  <si>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</si>
  <si>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</si>
  <si>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</si>
  <si>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</si>
  <si>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</si>
  <si>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</si>
  <si>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</si>
  <si>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</si>
  <si>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</si>
  <si>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</si>
  <si>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</si>
  <si>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</si>
  <si>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</si>
  <si>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</si>
  <si>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</si>
  <si>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</si>
  <si>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</si>
  <si>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</si>
  <si>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</si>
  <si>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</si>
  <si>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</si>
  <si>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</si>
  <si>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</si>
  <si>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</si>
  <si>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</si>
  <si>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</si>
  <si>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</si>
  <si>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</si>
  <si>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</si>
  <si>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</si>
  <si>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</si>
  <si>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</si>
  <si>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</si>
  <si>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</si>
  <si>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</si>
  <si>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</si>
  <si>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</si>
  <si>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</si>
  <si>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</si>
  <si>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</si>
  <si>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</si>
  <si>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</si>
  <si>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</si>
  <si>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</si>
  <si>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</si>
  <si>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</si>
  <si>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</si>
  <si>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</si>
  <si>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</si>
  <si>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</si>
  <si>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</si>
  <si>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</si>
  <si>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</si>
  <si>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</si>
  <si>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</si>
  <si>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</si>
  <si>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</si>
  <si>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</si>
  <si>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</si>
  <si>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</si>
  <si>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</si>
  <si>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</si>
  <si>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</si>
  <si>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</si>
  <si>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</si>
  <si>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</si>
  <si>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</si>
  <si>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</si>
  <si>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</si>
  <si>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</si>
  <si>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</si>
  <si>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</si>
  <si>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</si>
  <si>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</si>
  <si>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</si>
  <si>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</si>
  <si>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</si>
  <si>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</si>
  <si>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</si>
  <si>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</si>
  <si>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</si>
  <si>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</si>
  <si>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</si>
  <si>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</si>
  <si>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</si>
  <si>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</si>
  <si>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</si>
  <si>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</si>
  <si>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</si>
  <si>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</si>
  <si>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</si>
  <si>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</si>
  <si>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</si>
  <si>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</si>
  <si>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</si>
  <si>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</si>
  <si>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</si>
  <si>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</si>
  <si>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</si>
  <si>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</si>
  <si>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</si>
  <si>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</si>
  <si>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</si>
  <si>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</si>
  <si>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</si>
  <si>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</si>
  <si>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</si>
  <si>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</si>
  <si>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</si>
  <si>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</si>
  <si>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</si>
  <si>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</si>
  <si>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</si>
  <si>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</si>
  <si>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</si>
  <si>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</si>
  <si>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</si>
  <si>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</si>
  <si>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</si>
  <si>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</si>
  <si>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</si>
  <si>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</si>
  <si>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</si>
  <si>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</si>
  <si>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</si>
  <si>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</si>
  <si>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</si>
  <si>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</si>
  <si>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</si>
  <si>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</si>
  <si>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</si>
  <si>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</si>
  <si>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</si>
  <si>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</si>
  <si>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</si>
  <si>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</si>
  <si>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</si>
  <si>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</si>
  <si>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</si>
  <si>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</si>
  <si>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</si>
  <si>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</si>
  <si>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</si>
  <si>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</si>
  <si>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</si>
  <si>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</si>
  <si>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</si>
  <si>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</si>
  <si>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</si>
  <si>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</si>
  <si>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</si>
  <si>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</si>
  <si>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</si>
  <si>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</si>
  <si>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</si>
  <si>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</si>
  <si>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</si>
  <si>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</si>
  <si>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</si>
  <si>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</si>
  <si>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</si>
  <si>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</si>
  <si>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</si>
  <si>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</si>
  <si>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</si>
  <si>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</si>
  <si>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</si>
  <si>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</si>
  <si>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</si>
  <si>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</si>
  <si>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</si>
  <si>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</si>
  <si>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</si>
  <si>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</si>
  <si>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</si>
  <si>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</si>
  <si>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</si>
  <si>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</si>
  <si>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</si>
  <si>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</si>
  <si>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</si>
  <si>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</si>
  <si>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</si>
  <si>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</si>
  <si>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</si>
  <si>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</si>
  <si>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</si>
  <si>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</si>
  <si>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</si>
  <si>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</si>
  <si>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</si>
  <si>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</si>
  <si>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</si>
  <si>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</si>
  <si>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</si>
  <si>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</si>
  <si>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</si>
  <si>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</si>
  <si>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</si>
  <si>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</si>
  <si>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</si>
  <si>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</si>
  <si>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</si>
  <si>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</si>
  <si>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</si>
  <si>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</si>
  <si>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</si>
  <si>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</si>
  <si>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</si>
  <si>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</si>
  <si>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</si>
  <si>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</si>
  <si>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</si>
  <si>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</si>
  <si>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</si>
  <si>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</si>
  <si>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</si>
  <si>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</si>
  <si>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</si>
  <si>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</si>
  <si>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</si>
  <si>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</si>
  <si>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</si>
  <si>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</si>
  <si>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</si>
  <si>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</si>
  <si>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</si>
  <si>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</si>
  <si>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</si>
  <si>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</si>
  <si>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</si>
  <si>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</si>
  <si>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</si>
  <si>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</si>
  <si>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</si>
  <si>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</si>
  <si>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</si>
  <si>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</si>
  <si>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</si>
  <si>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</si>
  <si>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</si>
  <si>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</si>
  <si>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</si>
  <si>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</si>
  <si>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</si>
  <si>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</si>
  <si>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</si>
  <si>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</si>
  <si>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</si>
  <si>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</si>
  <si>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</si>
  <si>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</si>
  <si>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</si>
  <si>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</si>
  <si>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</si>
  <si>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</si>
  <si>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</si>
  <si>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</si>
  <si>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</si>
  <si>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</si>
  <si>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</si>
  <si>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</si>
  <si>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</si>
  <si>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</si>
  <si>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</si>
  <si>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</si>
  <si>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</si>
  <si>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</si>
  <si>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</si>
  <si>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</si>
  <si>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</si>
  <si>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</si>
  <si>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</si>
  <si>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</si>
  <si>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</si>
  <si>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</si>
  <si>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</si>
  <si>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</si>
  <si>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</si>
  <si>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</si>
  <si>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</si>
  <si>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</si>
  <si>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</si>
  <si>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</si>
  <si>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</si>
  <si>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</si>
  <si>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</si>
  <si>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</si>
  <si>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</si>
  <si>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</si>
  <si>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</si>
  <si>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</si>
  <si>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</si>
  <si>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</si>
  <si>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</si>
  <si>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</si>
  <si>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</si>
  <si>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</si>
  <si>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</si>
  <si>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</si>
  <si>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</si>
  <si>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</si>
  <si>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</si>
  <si>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</si>
  <si>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</si>
  <si>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</si>
  <si>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</si>
  <si>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</si>
  <si>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</si>
  <si>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</si>
  <si>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</si>
  <si>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</si>
  <si>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</si>
  <si>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</si>
  <si>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</si>
  <si>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</si>
  <si>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</si>
  <si>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</si>
  <si>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</si>
  <si>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</si>
  <si>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</si>
  <si>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</si>
  <si>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</si>
  <si>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</si>
  <si>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</si>
  <si>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</si>
  <si>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</si>
  <si>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</si>
  <si>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</si>
  <si>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</si>
  <si>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</si>
  <si>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</si>
  <si>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</si>
  <si>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</si>
  <si>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</si>
  <si>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</si>
  <si>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</si>
  <si>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</si>
  <si>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</si>
  <si>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</si>
  <si>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</si>
  <si>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</si>
  <si>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</si>
  <si>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</si>
  <si>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</si>
  <si>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</si>
  <si>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</si>
  <si>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</si>
  <si>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</si>
  <si>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</si>
  <si>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</si>
  <si>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</si>
  <si>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</si>
  <si>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</si>
  <si>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</si>
  <si>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</si>
  <si>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</si>
  <si>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</si>
  <si>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</si>
  <si>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</si>
  <si>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</si>
  <si>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</si>
  <si>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</si>
  <si>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</si>
  <si>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</si>
  <si>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</si>
  <si>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</si>
  <si>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</si>
  <si>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</si>
  <si>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</si>
  <si>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</si>
  <si>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</si>
  <si>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</si>
  <si>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</si>
  <si>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</si>
  <si>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</si>
  <si>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</si>
  <si>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</si>
  <si>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</si>
  <si>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</si>
  <si>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</si>
  <si>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</si>
  <si>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</si>
  <si>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</si>
  <si>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</si>
  <si>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</si>
  <si>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</si>
  <si>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</si>
  <si>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</si>
  <si>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</si>
  <si>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</si>
  <si>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</si>
  <si>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</si>
  <si>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</si>
  <si>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</si>
  <si>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</si>
  <si>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</si>
  <si>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</si>
  <si>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</si>
  <si>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</si>
  <si>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</si>
  <si>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</si>
  <si>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</si>
  <si>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</si>
  <si>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</si>
  <si>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</si>
  <si>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</si>
  <si>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</si>
  <si>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</si>
  <si>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</si>
  <si>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</si>
  <si>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</si>
  <si>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</si>
  <si>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</si>
  <si>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</si>
  <si>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</si>
  <si>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</si>
  <si>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</si>
  <si>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</si>
  <si>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</si>
  <si>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</si>
  <si>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</si>
  <si>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</si>
  <si>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</si>
  <si>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</si>
  <si>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</si>
  <si>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</si>
  <si>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</si>
  <si>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</si>
  <si>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</si>
  <si>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</si>
  <si>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</si>
  <si>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</si>
  <si>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</si>
  <si>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</si>
  <si>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</si>
  <si>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</si>
  <si>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</si>
  <si>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</si>
  <si>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</si>
  <si>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</si>
  <si>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</si>
  <si>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</si>
  <si>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</si>
  <si>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</si>
  <si>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</si>
  <si>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</si>
  <si>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</si>
  <si>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</si>
  <si>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</si>
  <si>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</si>
  <si>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</si>
  <si>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</si>
  <si>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</si>
  <si>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</si>
  <si>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</si>
  <si>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</si>
  <si>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</si>
  <si>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</si>
  <si>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</si>
  <si>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</si>
  <si>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</si>
  <si>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</si>
  <si>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</si>
  <si>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</si>
  <si>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</si>
  <si>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</si>
  <si>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</si>
  <si>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</si>
  <si>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</si>
  <si>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</si>
  <si>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</si>
  <si>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</si>
  <si>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</si>
  <si>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</si>
  <si>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</si>
  <si>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</si>
  <si>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</si>
  <si>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</si>
  <si>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</si>
  <si>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</si>
  <si>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</si>
  <si>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</si>
  <si>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</si>
  <si>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</si>
  <si>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</si>
  <si>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</si>
  <si>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</si>
  <si>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</si>
  <si>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</si>
  <si>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</si>
  <si>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</si>
  <si>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</si>
  <si>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</si>
  <si>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</si>
  <si>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</si>
  <si>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</si>
  <si>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</si>
  <si>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</si>
  <si>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</si>
  <si>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</si>
  <si>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</si>
  <si>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</si>
  <si>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</si>
  <si>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</si>
  <si>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</si>
  <si>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</si>
  <si>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</si>
  <si>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</si>
  <si>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</si>
  <si>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</si>
  <si>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</si>
  <si>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</si>
  <si>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</si>
  <si>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</si>
  <si>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</si>
  <si>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</si>
  <si>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</si>
  <si>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</si>
  <si>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</si>
  <si>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</si>
  <si>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</si>
  <si>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</si>
  <si>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</si>
  <si>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</si>
  <si>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</si>
  <si>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</si>
  <si>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</si>
  <si>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</si>
  <si>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</si>
  <si>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</si>
  <si>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</si>
  <si>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</si>
  <si>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</si>
  <si>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</si>
  <si>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</si>
  <si>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</si>
  <si>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</si>
  <si>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</si>
  <si>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</si>
  <si>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</si>
  <si>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</si>
  <si>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</si>
  <si>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</si>
  <si>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</si>
  <si>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</si>
  <si>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</si>
  <si>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</si>
  <si>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</si>
  <si>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</si>
  <si>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</si>
  <si>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</si>
  <si>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</si>
  <si>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</si>
  <si>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</si>
  <si>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</si>
  <si>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</si>
  <si>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</si>
  <si>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</si>
  <si>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</si>
  <si>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</si>
  <si>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</si>
  <si>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</si>
  <si>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</si>
  <si>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</si>
  <si>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</si>
  <si>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</si>
  <si>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</si>
  <si>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</si>
  <si>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</si>
  <si>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</si>
  <si>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</si>
  <si>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</si>
  <si>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</si>
  <si>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</si>
  <si>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</si>
  <si>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</si>
  <si>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</si>
  <si>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</si>
  <si>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</si>
  <si>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</si>
  <si>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</si>
  <si>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</si>
  <si>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</si>
  <si>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</si>
  <si>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</si>
  <si>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</si>
  <si>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</si>
  <si>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</si>
  <si>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</si>
  <si>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</si>
  <si>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</si>
  <si>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</si>
  <si>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</si>
  <si>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</si>
  <si>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</si>
  <si>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</si>
  <si>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</si>
  <si>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</si>
  <si>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</si>
  <si>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</si>
  <si>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</si>
  <si>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</si>
  <si>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</si>
  <si>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</si>
  <si>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</si>
  <si>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</si>
  <si>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</si>
  <si>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</si>
  <si>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</si>
  <si>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</si>
  <si>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</si>
  <si>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</si>
  <si>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</si>
  <si>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</si>
  <si>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</si>
  <si>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</si>
  <si>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</si>
  <si>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</si>
  <si>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</si>
  <si>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</si>
  <si>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</si>
  <si>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</si>
  <si>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</si>
  <si>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</si>
  <si>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</si>
  <si>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</si>
  <si>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</si>
  <si>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</si>
  <si>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</si>
  <si>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</si>
  <si>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</si>
  <si>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</si>
  <si>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</si>
  <si>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</si>
  <si>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</si>
  <si>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</si>
  <si>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</si>
  <si>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</si>
  <si>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</si>
  <si>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</si>
  <si>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</si>
  <si>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</si>
  <si>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</si>
  <si>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</si>
  <si>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</si>
  <si>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</si>
  <si>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</si>
  <si>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</si>
  <si>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</si>
  <si>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</si>
  <si>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</si>
  <si>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</si>
  <si>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</si>
  <si>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</si>
  <si>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</si>
  <si>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</si>
  <si>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</si>
  <si>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</si>
  <si>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</si>
  <si>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</si>
  <si>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</si>
  <si>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</si>
  <si>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</si>
  <si>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</si>
  <si>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</si>
  <si>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</si>
  <si>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</si>
  <si>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</si>
  <si>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</si>
  <si>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</si>
  <si>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</si>
  <si>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</si>
  <si>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</si>
  <si>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</si>
  <si>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</si>
  <si>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</si>
  <si>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</si>
  <si>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</si>
  <si>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</si>
  <si>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</si>
  <si>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</si>
  <si>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</si>
  <si>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</si>
  <si>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</si>
  <si>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</si>
  <si>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</si>
  <si>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</si>
  <si>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</si>
  <si>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</si>
  <si>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</si>
  <si>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</si>
  <si>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</si>
  <si>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</si>
  <si>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</si>
  <si>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</si>
  <si>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</si>
  <si>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</si>
  <si>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</si>
  <si>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</si>
  <si>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</si>
  <si>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</si>
  <si>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</si>
  <si>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</si>
  <si>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</si>
  <si>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</si>
  <si>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</si>
  <si>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</si>
  <si>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</si>
  <si>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</si>
  <si>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</si>
  <si>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</si>
  <si>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</si>
  <si>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</si>
  <si>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</si>
  <si>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</si>
  <si>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</si>
  <si>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</si>
  <si>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</si>
  <si>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</si>
  <si>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</si>
  <si>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</si>
  <si>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</si>
  <si>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</si>
  <si>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</si>
  <si>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</si>
  <si>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</si>
  <si>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</si>
  <si>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</si>
  <si>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</si>
  <si>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</si>
  <si>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</si>
  <si>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</si>
  <si>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</si>
  <si>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</si>
  <si>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</si>
  <si>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</si>
  <si>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</si>
  <si>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</si>
  <si>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</si>
  <si>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</si>
  <si>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</si>
  <si>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</si>
  <si>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</si>
  <si>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</si>
  <si>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</si>
  <si>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</si>
  <si>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</si>
  <si>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</si>
  <si>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</si>
  <si>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</si>
  <si>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</si>
  <si>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</si>
  <si>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</si>
  <si>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</si>
  <si>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</si>
  <si>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</si>
  <si>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</si>
  <si>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</si>
  <si>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</si>
  <si>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</si>
  <si>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</si>
  <si>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</si>
  <si>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</si>
  <si>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</si>
  <si>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</si>
  <si>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</si>
  <si>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</si>
  <si>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</si>
  <si>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</si>
  <si>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</si>
  <si>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</si>
  <si>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</si>
  <si>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</si>
  <si>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</si>
  <si>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</si>
  <si>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</si>
  <si>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</si>
  <si>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</si>
  <si>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</si>
  <si>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</si>
  <si>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</si>
  <si>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</si>
  <si>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</si>
  <si>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</si>
  <si>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</si>
  <si>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</si>
  <si>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</si>
  <si>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</si>
  <si>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</si>
  <si>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</si>
  <si>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</si>
  <si>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</si>
  <si>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</si>
  <si>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</si>
  <si>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</si>
  <si>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</si>
  <si>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</si>
  <si>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</si>
  <si>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</si>
  <si>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</si>
  <si>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</si>
  <si>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</si>
  <si>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</si>
  <si>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</si>
  <si>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</si>
  <si>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</si>
  <si>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</si>
  <si>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</si>
  <si>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</si>
  <si>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</si>
  <si>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</si>
  <si>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</si>
  <si>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</si>
  <si>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</si>
  <si>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</si>
  <si>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</si>
  <si>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</si>
  <si>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</si>
  <si>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</si>
  <si>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</si>
  <si>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</si>
  <si>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</si>
  <si>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</si>
  <si>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</si>
  <si>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</si>
  <si>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</si>
  <si>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</si>
  <si>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</si>
  <si>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</si>
  <si>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</si>
  <si>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</si>
  <si>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</si>
  <si>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</si>
  <si>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</si>
  <si>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</si>
  <si>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</si>
  <si>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</si>
  <si>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</si>
  <si>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</si>
  <si>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</si>
  <si>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</si>
  <si>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</si>
  <si>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</si>
  <si>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</si>
  <si>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</si>
  <si>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</si>
  <si>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</si>
  <si>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</si>
  <si>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</si>
  <si>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</si>
  <si>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</si>
  <si>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</si>
  <si>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</si>
  <si>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</si>
  <si>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</si>
  <si>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</si>
  <si>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</si>
  <si>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</si>
  <si>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</si>
  <si>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</si>
  <si>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</si>
  <si>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</si>
  <si>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</si>
  <si>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</si>
  <si>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</si>
  <si>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</si>
  <si>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</si>
  <si>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</si>
  <si>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</si>
  <si>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</si>
  <si>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</si>
  <si>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</si>
  <si>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</si>
  <si>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</si>
  <si>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</si>
  <si>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</si>
  <si>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</si>
  <si>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</si>
  <si>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</si>
  <si>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</si>
  <si>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</si>
  <si>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</si>
  <si>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</si>
  <si>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</si>
  <si>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</si>
  <si>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</si>
  <si>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</si>
  <si>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</si>
  <si>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</si>
  <si>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</si>
  <si>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</si>
  <si>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</si>
  <si>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</si>
  <si>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</si>
  <si>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</si>
  <si>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</si>
  <si>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</si>
  <si>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</si>
  <si>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</si>
  <si>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</si>
  <si>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</si>
  <si>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</si>
  <si>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</si>
  <si>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</si>
  <si>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</si>
  <si>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</si>
  <si>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</si>
  <si>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</si>
  <si>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</si>
  <si>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</si>
  <si>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</si>
  <si>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</si>
  <si>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</si>
  <si>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</si>
  <si>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</si>
  <si>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</si>
  <si>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</si>
  <si>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</si>
  <si>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</si>
  <si>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</si>
  <si>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</si>
  <si>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</si>
  <si>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</si>
  <si>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</si>
  <si>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</si>
  <si>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</si>
  <si>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</si>
  <si>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</si>
  <si>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</si>
  <si>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</si>
  <si>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</si>
  <si>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</si>
  <si>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</si>
  <si>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</si>
  <si>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</si>
  <si>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</si>
  <si>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</si>
  <si>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</si>
  <si>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</si>
  <si>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</si>
  <si>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</si>
  <si>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</si>
  <si>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</si>
  <si>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</si>
  <si>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</si>
  <si>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</si>
  <si>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</si>
  <si>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</si>
  <si>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</si>
  <si>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</si>
  <si>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</si>
  <si>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</si>
  <si>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</si>
  <si>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</si>
  <si>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</si>
  <si>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</si>
  <si>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</si>
  <si>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</si>
  <si>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</si>
  <si>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</si>
  <si>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</si>
  <si>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</si>
  <si>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</si>
  <si>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</si>
  <si>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</si>
  <si>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</si>
  <si>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</si>
  <si>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</si>
  <si>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</si>
  <si>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</si>
  <si>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</si>
  <si>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</si>
  <si>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</si>
  <si>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</si>
  <si>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</si>
  <si>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</si>
  <si>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</si>
  <si>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</si>
  <si>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</si>
  <si>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</si>
  <si>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</si>
  <si>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</si>
  <si>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</si>
  <si>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</si>
  <si>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</si>
  <si>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</si>
  <si>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</si>
  <si>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</si>
  <si>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</si>
  <si>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</si>
  <si>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</si>
  <si>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</si>
  <si>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</si>
  <si>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</si>
  <si>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</si>
  <si>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</si>
  <si>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</si>
  <si>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</si>
  <si>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</si>
  <si>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</si>
  <si>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</si>
  <si>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</si>
  <si>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</si>
  <si>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</si>
  <si>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</si>
  <si>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</si>
  <si>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</si>
  <si>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</si>
  <si>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</si>
  <si>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</si>
  <si>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</si>
  <si>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</si>
  <si>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</si>
  <si>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</si>
  <si>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</si>
  <si>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</si>
  <si>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</si>
  <si>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</si>
  <si>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</si>
  <si>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</si>
  <si>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</si>
  <si>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</si>
  <si>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</si>
  <si>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</si>
  <si>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</si>
  <si>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</si>
  <si>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</si>
  <si>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</si>
  <si>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</si>
  <si>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</si>
  <si>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</si>
  <si>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</si>
  <si>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</si>
  <si>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</si>
  <si>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</si>
  <si>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</si>
  <si>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</si>
  <si>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</si>
  <si>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</si>
  <si>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</si>
  <si>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</si>
  <si>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</si>
  <si>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</si>
  <si>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</si>
  <si>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</si>
  <si>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</si>
  <si>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</si>
  <si>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</si>
  <si>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</si>
  <si>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</si>
  <si>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</si>
  <si>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</si>
  <si>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</si>
  <si>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</si>
  <si>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</si>
  <si>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</si>
  <si>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</si>
  <si>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</si>
  <si>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</si>
  <si>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</si>
  <si>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</si>
  <si>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</si>
  <si>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</si>
  <si>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</si>
  <si>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</si>
  <si>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</si>
  <si>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</si>
  <si>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</si>
  <si>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</si>
  <si>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</si>
  <si>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</si>
  <si>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</si>
  <si>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</si>
  <si>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</si>
  <si>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</si>
  <si>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</si>
  <si>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</si>
  <si>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</si>
  <si>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</si>
  <si>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</si>
  <si>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</si>
  <si>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</si>
  <si>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</si>
  <si>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</si>
  <si>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</si>
  <si>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</si>
  <si>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</si>
  <si>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</si>
  <si>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</si>
  <si>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</si>
  <si>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</si>
  <si>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</si>
  <si>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</si>
  <si>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</si>
  <si>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</si>
  <si>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</si>
  <si>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</si>
  <si>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</si>
  <si>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</si>
  <si>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</si>
  <si>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</si>
  <si>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</si>
  <si>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</si>
  <si>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</si>
  <si>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</si>
  <si>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</si>
  <si>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</si>
  <si>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</si>
  <si>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</si>
  <si>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</si>
  <si>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</si>
  <si>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</si>
  <si>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</si>
  <si>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</si>
  <si>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</si>
  <si>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</si>
  <si>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</si>
  <si>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</si>
  <si>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</si>
  <si>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</si>
  <si>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</si>
  <si>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</si>
  <si>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</si>
  <si>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</si>
  <si>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</si>
  <si>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</si>
  <si>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</si>
  <si>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</si>
  <si>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</si>
  <si>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</si>
  <si>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</si>
  <si>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</si>
  <si>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</si>
  <si>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</si>
  <si>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</si>
  <si>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</si>
  <si>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</si>
  <si>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</si>
  <si>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</si>
  <si>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</si>
  <si>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</si>
  <si>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</si>
  <si>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</si>
  <si>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</si>
  <si>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</si>
  <si>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</si>
  <si>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</si>
  <si>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</si>
  <si>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</si>
  <si>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</si>
  <si>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</si>
  <si>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</si>
  <si>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</si>
  <si>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</si>
  <si>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</si>
  <si>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</si>
  <si>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</si>
  <si>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</si>
  <si>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</si>
  <si>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</si>
  <si>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</si>
  <si>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</si>
  <si>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</si>
  <si>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</si>
  <si>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</si>
  <si>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</si>
  <si>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</si>
  <si>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</si>
  <si>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</si>
  <si>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</si>
  <si>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</si>
  <si>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</si>
  <si>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</si>
  <si>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</si>
  <si>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</si>
  <si>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</si>
  <si>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</si>
  <si>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</si>
  <si>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</si>
  <si>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</si>
  <si>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</si>
  <si>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</si>
  <si>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</si>
  <si>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</si>
  <si>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</si>
  <si>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</si>
  <si>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</si>
  <si>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</si>
  <si>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</si>
  <si>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</si>
  <si>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</si>
  <si>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</si>
  <si>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</si>
  <si>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</si>
  <si>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</si>
  <si>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</si>
  <si>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</si>
  <si>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</si>
  <si>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</si>
  <si>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</si>
  <si>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</si>
  <si>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</si>
  <si>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</si>
  <si>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</si>
  <si>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</si>
  <si>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</si>
  <si>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</si>
  <si>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</si>
  <si>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</si>
  <si>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</si>
  <si>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</si>
  <si>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</si>
  <si>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</si>
  <si>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</si>
  <si>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</si>
  <si>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</si>
  <si>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</si>
  <si>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</si>
  <si>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</si>
  <si>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</si>
  <si>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</si>
  <si>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</si>
  <si>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</si>
  <si>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</si>
  <si>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</si>
  <si>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</si>
  <si>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</si>
  <si>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</si>
  <si>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</si>
  <si>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</si>
  <si>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</si>
  <si>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</si>
  <si>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</si>
  <si>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</si>
  <si>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</si>
  <si>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</si>
  <si>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</si>
  <si>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</si>
  <si>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</si>
  <si>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</si>
  <si>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</si>
  <si>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</si>
  <si>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</si>
  <si>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</si>
  <si>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</si>
  <si>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</si>
  <si>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</si>
  <si>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</si>
  <si>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</si>
  <si>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</si>
  <si>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</si>
  <si>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</si>
  <si>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</si>
  <si>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</si>
  <si>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</si>
  <si>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</si>
  <si>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</si>
  <si>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</si>
  <si>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</si>
  <si>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</si>
  <si>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</si>
  <si>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</si>
  <si>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</si>
  <si>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</si>
  <si>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</si>
  <si>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</si>
  <si>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</si>
  <si>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</si>
  <si>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</si>
  <si>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</si>
  <si>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</si>
  <si>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</si>
  <si>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</si>
  <si>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</si>
  <si>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</si>
  <si>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</si>
  <si>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</si>
  <si>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</si>
  <si>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</si>
  <si>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</si>
  <si>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</si>
  <si>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</si>
  <si>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</si>
  <si>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</si>
  <si>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</si>
  <si>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</si>
  <si>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</si>
  <si>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</si>
  <si>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</si>
  <si>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</si>
  <si>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</si>
  <si>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</si>
  <si>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</si>
  <si>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</si>
  <si>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</si>
  <si>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</si>
  <si>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</si>
  <si>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</si>
  <si>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</si>
  <si>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</si>
  <si>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</si>
  <si>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</si>
  <si>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</si>
  <si>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</si>
  <si>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</si>
  <si>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</si>
  <si>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</si>
  <si>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</si>
  <si>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</si>
  <si>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</si>
  <si>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</si>
  <si>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</si>
  <si>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</si>
  <si>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</si>
  <si>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</si>
  <si>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</si>
  <si>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</si>
  <si>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</si>
  <si>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</si>
  <si>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</si>
  <si>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</si>
  <si>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</si>
  <si>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</si>
  <si>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</si>
  <si>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</si>
  <si>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</si>
  <si>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</si>
  <si>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</si>
  <si>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</si>
  <si>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</si>
  <si>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</si>
  <si>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</si>
  <si>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</si>
  <si>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</si>
  <si>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</si>
  <si>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</si>
  <si>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</si>
  <si>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</si>
  <si>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</si>
  <si>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</si>
  <si>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</si>
  <si>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</si>
  <si>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</si>
  <si>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</si>
  <si>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</si>
  <si>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</si>
  <si>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</si>
  <si>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</si>
  <si>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</si>
  <si>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</si>
  <si>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</si>
  <si>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</si>
  <si>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</si>
  <si>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</si>
  <si>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</si>
  <si>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</si>
  <si>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</si>
  <si>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</si>
  <si>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</si>
  <si>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</si>
  <si>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</si>
  <si>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</si>
  <si>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</si>
  <si>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</si>
  <si>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</si>
  <si>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</si>
  <si>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</si>
  <si>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</si>
  <si>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</si>
  <si>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</si>
  <si>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</si>
  <si>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</si>
  <si>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</si>
  <si>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</si>
  <si>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</si>
  <si>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</si>
  <si>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</si>
  <si>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</si>
  <si>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</si>
  <si>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</si>
  <si>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</si>
  <si>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</si>
  <si>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</si>
  <si>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</si>
  <si>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</si>
  <si>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</si>
  <si>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</si>
  <si>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</si>
  <si>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</si>
  <si>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</si>
  <si>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</si>
  <si>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</si>
  <si>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</si>
  <si>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</si>
  <si>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</si>
  <si>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</si>
  <si>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</si>
  <si>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</si>
  <si>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</si>
  <si>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</si>
  <si>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</si>
  <si>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</si>
  <si>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</si>
  <si>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</si>
  <si>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</si>
  <si>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</si>
  <si>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</si>
  <si>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</si>
  <si>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</si>
  <si>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</si>
  <si>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</si>
  <si>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</si>
  <si>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</si>
  <si>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</si>
  <si>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</si>
  <si>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</si>
  <si>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</si>
  <si>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</si>
  <si>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</si>
  <si>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</si>
  <si>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</si>
  <si>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</si>
  <si>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</si>
  <si>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</si>
  <si>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</si>
  <si>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</si>
  <si>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</si>
  <si>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</si>
  <si>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</si>
  <si>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</si>
  <si>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</si>
  <si>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</si>
  <si>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</si>
  <si>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</si>
  <si>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</si>
  <si>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</si>
  <si>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</si>
  <si>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</si>
  <si>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</si>
  <si>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</si>
  <si>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</si>
  <si>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</si>
  <si>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</si>
  <si>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</si>
  <si>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</si>
  <si>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</si>
  <si>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</si>
  <si>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</si>
  <si>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</si>
  <si>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</si>
  <si>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</si>
  <si>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</si>
  <si>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</si>
  <si>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</si>
  <si>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</si>
  <si>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</si>
  <si>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</si>
  <si>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</si>
  <si>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</si>
  <si>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</si>
  <si>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</si>
  <si>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</si>
  <si>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</si>
  <si>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</si>
  <si>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</si>
  <si>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</si>
  <si>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</si>
  <si>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</si>
  <si>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</si>
  <si>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</si>
  <si>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</si>
  <si>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</si>
  <si>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</si>
  <si>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</si>
  <si>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</si>
  <si>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</si>
  <si>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</si>
  <si>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</si>
  <si>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</si>
  <si>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</si>
  <si>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</si>
  <si>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</si>
  <si>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</si>
  <si>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</si>
  <si>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</si>
  <si>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</si>
  <si>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</si>
  <si>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</si>
  <si>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</si>
  <si>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</si>
  <si>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</si>
  <si>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</si>
  <si>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</si>
  <si>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</si>
  <si>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</si>
  <si>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</si>
  <si>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</si>
  <si>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</si>
  <si>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</si>
  <si>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</si>
  <si>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</si>
  <si>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</si>
  <si>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</si>
  <si>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</si>
  <si>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</si>
  <si>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</si>
  <si>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</si>
  <si>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</si>
  <si>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</si>
  <si>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</si>
  <si>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</si>
  <si>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</si>
  <si>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</si>
  <si>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</si>
  <si>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</si>
  <si>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</si>
  <si>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</si>
  <si>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</si>
  <si>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</si>
  <si>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</si>
  <si>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</si>
  <si>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</si>
  <si>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</si>
  <si>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</si>
  <si>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</si>
  <si>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</si>
  <si>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</si>
  <si>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</si>
  <si>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</si>
  <si>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</si>
  <si>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</si>
  <si>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</si>
  <si>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</si>
  <si>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</si>
  <si>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</si>
  <si>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</si>
  <si>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</si>
  <si>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</si>
  <si>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</si>
  <si>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</si>
  <si>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</si>
  <si>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</si>
  <si>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</si>
  <si>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</si>
  <si>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</si>
  <si>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</si>
  <si>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</si>
  <si>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</si>
  <si>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</si>
  <si>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</si>
  <si>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</si>
  <si>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</si>
  <si>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</si>
  <si>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</si>
  <si>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</si>
  <si>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</si>
  <si>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</si>
  <si>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</si>
  <si>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</si>
  <si>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</si>
  <si>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</si>
  <si>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</si>
  <si>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</si>
  <si>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</si>
  <si>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</si>
  <si>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</si>
  <si>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</si>
  <si>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</si>
  <si>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</si>
  <si>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</si>
  <si>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</si>
  <si>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</si>
  <si>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</si>
  <si>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</si>
  <si>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</si>
  <si>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</si>
  <si>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</si>
  <si>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</si>
  <si>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</si>
  <si>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</si>
  <si>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</si>
  <si>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</si>
  <si>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</si>
  <si>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</si>
  <si>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</si>
  <si>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</si>
  <si>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</si>
  <si>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</si>
  <si>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</si>
  <si>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</si>
  <si>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</si>
  <si>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</si>
  <si>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</si>
  <si>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</si>
  <si>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</si>
  <si>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</si>
  <si>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</si>
  <si>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</si>
  <si>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</si>
  <si>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</si>
  <si>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</si>
  <si>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</si>
  <si>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</si>
  <si>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</si>
  <si>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</si>
  <si>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</si>
  <si>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</si>
  <si>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</si>
  <si>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</si>
  <si>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</si>
  <si>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</si>
  <si>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</si>
  <si>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</si>
  <si>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</si>
  <si>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</si>
  <si>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</si>
  <si>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</si>
  <si>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</si>
  <si>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</si>
  <si>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</si>
  <si>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</si>
  <si>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</si>
  <si>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</si>
  <si>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</si>
  <si>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</si>
  <si>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</si>
  <si>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</si>
  <si>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</si>
  <si>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</si>
  <si>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</si>
  <si>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</si>
  <si>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</si>
  <si>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</si>
  <si>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</si>
  <si>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</si>
  <si>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</si>
  <si>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</si>
  <si>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</si>
  <si>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</si>
  <si>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</si>
  <si>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</si>
  <si>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</si>
  <si>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</si>
  <si>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</si>
  <si>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</si>
  <si>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</si>
  <si>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</si>
  <si>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</si>
  <si>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</si>
  <si>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</si>
  <si>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</si>
  <si>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</si>
  <si>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</si>
  <si>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</si>
  <si>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</si>
  <si>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</si>
  <si>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</si>
  <si>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</si>
  <si>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</si>
  <si>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</si>
  <si>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</si>
  <si>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</si>
  <si>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</si>
  <si>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</si>
  <si>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</si>
  <si>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</si>
  <si>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</si>
  <si>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</si>
  <si>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</si>
  <si>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</si>
  <si>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</si>
  <si>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</si>
  <si>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</si>
  <si>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</si>
  <si>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</si>
  <si>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</si>
  <si>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</si>
  <si>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</si>
  <si>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</si>
  <si>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</si>
  <si>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</si>
  <si>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</si>
  <si>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</si>
  <si>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</si>
  <si>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</si>
  <si>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</si>
  <si>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</si>
  <si>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</si>
  <si>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</si>
  <si>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</si>
  <si>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</si>
  <si>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</si>
  <si>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</si>
  <si>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</si>
  <si>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</si>
  <si>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</si>
  <si>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</si>
  <si>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</si>
  <si>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</si>
  <si>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</si>
  <si>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</si>
  <si>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</si>
  <si>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</si>
  <si>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</si>
  <si>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</si>
  <si>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</si>
  <si>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</si>
  <si>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</si>
  <si>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</si>
  <si>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</si>
  <si>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</si>
  <si>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</si>
  <si>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</si>
  <si>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</si>
  <si>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</si>
  <si>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</si>
  <si>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</si>
  <si>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</si>
  <si>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</si>
  <si>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</si>
  <si>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</si>
  <si>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</si>
  <si>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</si>
  <si>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</si>
  <si>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</si>
  <si>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</si>
  <si>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</si>
  <si>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</si>
  <si>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</si>
  <si>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</si>
  <si>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</si>
  <si>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</si>
  <si>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</si>
  <si>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</si>
  <si>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</si>
  <si>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</si>
  <si>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</si>
  <si>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</si>
  <si>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</si>
  <si>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</si>
  <si>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</si>
  <si>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</si>
  <si>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</si>
  <si>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</si>
  <si>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</si>
  <si>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</si>
  <si>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</si>
  <si>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</si>
  <si>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</si>
  <si>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</si>
  <si>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</si>
  <si>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</si>
  <si>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</si>
  <si>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</si>
  <si>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</si>
  <si>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</si>
  <si>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</si>
  <si>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</si>
  <si>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</si>
  <si>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</si>
  <si>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</si>
  <si>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</si>
  <si>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</si>
  <si>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</si>
  <si>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</si>
  <si>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</si>
  <si>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</si>
  <si>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</si>
  <si>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</si>
  <si>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</si>
  <si>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</si>
  <si>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</si>
  <si>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</si>
  <si>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</si>
  <si>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</si>
  <si>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</si>
  <si>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</si>
  <si>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</si>
  <si>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</si>
  <si>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</si>
  <si>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</si>
  <si>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</si>
  <si>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</si>
  <si>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</si>
  <si>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</si>
  <si>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</si>
  <si>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</si>
  <si>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</si>
  <si>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</si>
  <si>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</si>
  <si>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</si>
  <si>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</si>
  <si>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</si>
  <si>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</si>
  <si>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</si>
  <si>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</si>
  <si>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</si>
  <si>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</si>
  <si>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</si>
  <si>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</si>
  <si>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</si>
  <si>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</si>
  <si>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</si>
  <si>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</si>
  <si>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</si>
  <si>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</si>
  <si>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</si>
  <si>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</si>
  <si>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</si>
  <si>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</si>
  <si>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</si>
  <si>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</si>
  <si>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</si>
  <si>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</si>
  <si>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</si>
  <si>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</si>
  <si>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</si>
  <si>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</si>
  <si>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</si>
  <si>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</si>
  <si>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</si>
  <si>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</si>
  <si>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</si>
  <si>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</si>
  <si>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</si>
  <si>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</si>
  <si>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</si>
  <si>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</si>
  <si>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</si>
  <si>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</si>
  <si>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</si>
  <si>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</si>
  <si>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</si>
  <si>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</si>
  <si>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</si>
  <si>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</si>
  <si>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</si>
  <si>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</si>
  <si>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</si>
  <si>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</si>
  <si>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</si>
  <si>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</si>
  <si>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</si>
  <si>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</si>
  <si>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</si>
  <si>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</si>
  <si>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</si>
  <si>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</si>
  <si>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</si>
  <si>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</si>
  <si>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</si>
  <si>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</si>
  <si>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</si>
  <si>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</si>
  <si>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</si>
  <si>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</si>
  <si>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</si>
  <si>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</si>
  <si>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</si>
  <si>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</si>
  <si>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</si>
  <si>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</si>
  <si>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</si>
  <si>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</si>
  <si>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</si>
  <si>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</si>
  <si>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</si>
  <si>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</si>
  <si>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</si>
  <si>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</si>
  <si>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</si>
  <si>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</si>
  <si>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</si>
  <si>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</si>
  <si>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</si>
  <si>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</si>
  <si>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</si>
  <si>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</si>
  <si>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</si>
  <si>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</si>
  <si>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</si>
  <si>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</si>
  <si>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</si>
  <si>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</si>
  <si>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</si>
  <si>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</si>
  <si>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</si>
  <si>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</si>
  <si>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</si>
  <si>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</si>
  <si>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</si>
  <si>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</si>
  <si>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</si>
  <si>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</si>
  <si>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</si>
  <si>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</si>
  <si>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</si>
  <si>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</si>
  <si>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</si>
  <si>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</si>
  <si>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</si>
  <si>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</si>
  <si>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</si>
  <si>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</si>
  <si>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</si>
  <si>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</si>
  <si>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</si>
  <si>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</si>
  <si>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</si>
  <si>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</si>
  <si>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</si>
  <si>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</si>
  <si>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</si>
  <si>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</si>
  <si>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</si>
  <si>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</si>
  <si>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</si>
  <si>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</si>
  <si>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</si>
  <si>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</si>
  <si>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</si>
  <si>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</si>
  <si>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</si>
  <si>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</si>
  <si>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</si>
  <si>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</si>
  <si>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</si>
  <si>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</si>
  <si>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</si>
  <si>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</si>
  <si>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</si>
  <si>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</si>
  <si>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</si>
  <si>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</si>
  <si>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</si>
  <si>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</si>
  <si>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</si>
  <si>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</si>
  <si>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</si>
  <si>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</si>
  <si>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</si>
  <si>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</si>
  <si>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</si>
  <si>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</si>
  <si>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</si>
  <si>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</si>
  <si>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</si>
  <si>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</si>
  <si>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</si>
  <si>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</si>
  <si>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</si>
  <si>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</si>
  <si>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</si>
  <si>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</si>
  <si>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</si>
  <si>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</si>
  <si>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</si>
  <si>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</si>
  <si>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</si>
  <si>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</si>
  <si>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</si>
  <si>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</si>
  <si>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</si>
  <si>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</si>
  <si>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</si>
  <si>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</si>
  <si>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</si>
  <si>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</si>
  <si>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</si>
  <si>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</si>
  <si>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</si>
  <si>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</si>
  <si>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</si>
  <si>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</si>
  <si>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</si>
  <si>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</si>
  <si>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</si>
  <si>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</si>
  <si>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</si>
  <si>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</si>
  <si>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</si>
  <si>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</si>
  <si>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</si>
  <si>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</si>
  <si>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</si>
  <si>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</si>
  <si>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</si>
  <si>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</si>
  <si>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</si>
  <si>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</si>
  <si>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</si>
  <si>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</si>
  <si>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</si>
  <si>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</si>
  <si>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</si>
  <si>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</si>
  <si>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</si>
  <si>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</si>
  <si>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</si>
  <si>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</si>
  <si>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</si>
  <si>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</si>
  <si>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</si>
  <si>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</si>
  <si>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</si>
  <si>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</si>
  <si>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</si>
  <si>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</si>
  <si>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</si>
  <si>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</si>
  <si>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</si>
  <si>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</si>
  <si>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</si>
  <si>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</si>
  <si>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</si>
  <si>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</si>
  <si>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</si>
  <si>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</si>
  <si>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</si>
  <si>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</si>
  <si>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</si>
  <si>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</si>
  <si>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</si>
  <si>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</si>
  <si>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</si>
  <si>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</si>
  <si>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</si>
  <si>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</si>
  <si>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</si>
  <si>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</si>
  <si>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</si>
  <si>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</si>
  <si>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</si>
  <si>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</si>
  <si>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</si>
  <si>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</si>
  <si>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</si>
  <si>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</si>
  <si>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</si>
  <si>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</si>
  <si>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</si>
  <si>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</si>
  <si>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</si>
  <si>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</si>
  <si>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</si>
  <si>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</si>
  <si>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</si>
  <si>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</si>
  <si>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</si>
  <si>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</si>
  <si>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</si>
  <si>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</si>
  <si>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</si>
  <si>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</si>
  <si>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</si>
  <si>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</si>
  <si>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</si>
  <si>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</si>
  <si>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</si>
  <si>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</si>
  <si>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</si>
  <si>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</si>
  <si>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</si>
  <si>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</si>
  <si>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</si>
  <si>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</si>
  <si>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</si>
  <si>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</si>
  <si>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</si>
  <si>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</si>
  <si>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</si>
  <si>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</si>
  <si>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</si>
  <si>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</si>
  <si>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</si>
  <si>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</si>
  <si>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</si>
  <si>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</si>
  <si>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</si>
  <si>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</si>
  <si>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</si>
  <si>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</si>
  <si>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</si>
  <si>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</si>
  <si>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</si>
  <si>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</si>
  <si>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</si>
  <si>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</si>
  <si>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</si>
  <si>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</si>
  <si>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</si>
  <si>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</si>
  <si>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</si>
  <si>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</si>
  <si>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</si>
  <si>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</si>
  <si>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</si>
  <si>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</si>
  <si>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</si>
  <si>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</si>
  <si>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</si>
  <si>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</si>
  <si>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</si>
  <si>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</si>
  <si>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</si>
  <si>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</si>
  <si>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</si>
  <si>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</si>
  <si>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</si>
  <si>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</si>
  <si>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</si>
  <si>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</si>
  <si>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</si>
  <si>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</si>
  <si>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</si>
  <si>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</si>
  <si>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</si>
  <si>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</si>
  <si>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</si>
  <si>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</si>
  <si>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</si>
  <si>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</si>
  <si>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</si>
  <si>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</si>
  <si>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</si>
  <si>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</si>
  <si>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</si>
  <si>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</si>
  <si>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</si>
  <si>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</si>
  <si>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</si>
  <si>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</si>
  <si>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</si>
  <si>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</si>
  <si>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</si>
  <si>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</si>
  <si>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</si>
  <si>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</si>
  <si>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</si>
  <si>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</si>
  <si>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</si>
  <si>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</si>
  <si>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</si>
  <si>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</si>
  <si>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</si>
  <si>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</si>
  <si>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</si>
  <si>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</si>
  <si>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</si>
  <si>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</si>
  <si>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</si>
  <si>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</si>
  <si>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</si>
  <si>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</si>
  <si>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</si>
  <si>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</si>
  <si>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</si>
  <si>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</si>
  <si>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</si>
  <si>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</si>
  <si>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</si>
  <si>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</si>
  <si>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</si>
  <si>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</si>
  <si>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</si>
  <si>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</si>
  <si>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</si>
  <si>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</si>
  <si>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</si>
  <si>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</si>
  <si>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</si>
  <si>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</si>
  <si>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</si>
  <si>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</si>
  <si>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</si>
  <si>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</si>
  <si>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</si>
  <si>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</si>
  <si>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</si>
  <si>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</si>
  <si>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</si>
  <si>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</si>
  <si>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</si>
  <si>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</si>
  <si>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</si>
  <si>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</si>
  <si>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</si>
  <si>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</si>
  <si>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</si>
  <si>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</si>
  <si>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</si>
  <si>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</si>
  <si>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</si>
  <si>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</si>
  <si>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</si>
  <si>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</si>
  <si>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</si>
  <si>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</si>
  <si>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</si>
  <si>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</si>
  <si>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</si>
  <si>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</si>
  <si>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</si>
  <si>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</si>
  <si>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</si>
  <si>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</si>
  <si>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</si>
  <si>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</si>
  <si>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</si>
  <si>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</si>
  <si>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</si>
  <si>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</si>
  <si>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</si>
  <si>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</si>
  <si>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</si>
  <si>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</si>
  <si>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</si>
  <si>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</si>
  <si>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</si>
  <si>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</si>
  <si>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</si>
  <si>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</si>
  <si>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</si>
  <si>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</si>
  <si>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</si>
  <si>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</si>
  <si>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</si>
  <si>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</si>
  <si>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</si>
  <si>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</si>
  <si>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</si>
  <si>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</si>
  <si>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</si>
  <si>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</si>
  <si>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</si>
  <si>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</si>
  <si>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</si>
  <si>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</si>
  <si>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</si>
  <si>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</si>
  <si>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</si>
  <si>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</si>
  <si>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</si>
  <si>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</si>
  <si>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</si>
  <si>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</si>
  <si>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</si>
  <si>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</si>
  <si>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</si>
  <si>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</si>
  <si>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</si>
  <si>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</si>
  <si>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</si>
  <si>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</si>
  <si>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</si>
  <si>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</si>
  <si>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</si>
  <si>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</si>
  <si>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</si>
  <si>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</si>
  <si>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</si>
  <si>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</si>
  <si>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</si>
  <si>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</si>
  <si>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</si>
  <si>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</si>
  <si>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</si>
  <si>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</si>
  <si>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</si>
  <si>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</si>
  <si>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</si>
  <si>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</si>
  <si>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</si>
  <si>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</si>
  <si>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</si>
  <si>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</si>
  <si>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</si>
  <si>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</si>
  <si>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</si>
  <si>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</si>
  <si>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</si>
  <si>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</si>
  <si>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</si>
  <si>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</si>
  <si>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</si>
  <si>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</si>
  <si>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</si>
  <si>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</si>
  <si>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</si>
  <si>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</si>
  <si>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</si>
  <si>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</si>
  <si>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</si>
  <si>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</si>
  <si>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</si>
  <si>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</si>
  <si>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</si>
  <si>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</si>
  <si>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</si>
  <si>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</si>
  <si>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</si>
  <si>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</si>
  <si>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</si>
  <si>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</si>
  <si>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</si>
  <si>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</si>
  <si>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</si>
  <si>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</si>
  <si>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</si>
  <si>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</si>
  <si>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</si>
  <si>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</si>
  <si>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</si>
  <si>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</si>
  <si>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</si>
  <si>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</si>
  <si>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</si>
  <si>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</si>
  <si>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</si>
  <si>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</si>
  <si>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</si>
  <si>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</si>
  <si>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</si>
  <si>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</si>
  <si>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</si>
  <si>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</si>
  <si>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</si>
  <si>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</si>
  <si>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</si>
  <si>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</si>
  <si>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</si>
  <si>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</si>
  <si>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</si>
  <si>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</si>
  <si>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</si>
  <si>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</si>
  <si>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</si>
  <si>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</si>
  <si>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</si>
  <si>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</si>
  <si>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</si>
  <si>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</si>
  <si>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</si>
  <si>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</si>
  <si>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</si>
  <si>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</si>
  <si>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</si>
  <si>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</si>
  <si>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</si>
  <si>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</si>
  <si>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</si>
  <si>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</si>
  <si>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</si>
  <si>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</si>
  <si>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</si>
  <si>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</si>
  <si>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</si>
  <si>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</si>
  <si>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</si>
  <si>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</si>
  <si>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</si>
  <si>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</si>
  <si>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</si>
  <si>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</si>
  <si>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</si>
  <si>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</si>
  <si>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</si>
  <si>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</si>
  <si>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</si>
  <si>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</si>
  <si>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</si>
  <si>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</si>
  <si>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</si>
  <si>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</si>
  <si>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</si>
  <si>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</si>
  <si>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</si>
  <si>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</si>
  <si>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</si>
  <si>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</si>
  <si>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</si>
  <si>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</si>
  <si>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</si>
  <si>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</si>
  <si>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</si>
  <si>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</si>
  <si>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</si>
  <si>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</si>
  <si>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</si>
  <si>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</si>
  <si>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</si>
  <si>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</si>
  <si>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</si>
  <si>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</si>
  <si>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</si>
  <si>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</si>
  <si>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</si>
  <si>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</si>
  <si>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</si>
  <si>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</si>
  <si>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</si>
  <si>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</si>
  <si>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</si>
  <si>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</si>
  <si>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</si>
  <si>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</si>
  <si>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</si>
  <si>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</si>
  <si>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</si>
  <si>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</si>
  <si>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</si>
  <si>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</si>
  <si>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</si>
  <si>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</si>
  <si>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</si>
  <si>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</si>
  <si>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</si>
  <si>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</si>
  <si>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</si>
  <si>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</si>
  <si>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</si>
  <si>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</si>
  <si>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</si>
  <si>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</si>
  <si>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</si>
  <si>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</si>
  <si>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</si>
  <si>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</si>
  <si>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</si>
  <si>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</si>
  <si>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</si>
  <si>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</si>
  <si>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</si>
  <si>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</si>
  <si>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</si>
  <si>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</si>
  <si>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</si>
  <si>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</si>
  <si>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</si>
  <si>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</si>
  <si>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</si>
  <si>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</si>
  <si>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</si>
  <si>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</si>
  <si>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</si>
  <si>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</si>
  <si>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</si>
  <si>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</si>
  <si>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</si>
  <si>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</si>
  <si>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</si>
  <si>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</si>
  <si>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</si>
  <si>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</si>
  <si>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</si>
  <si>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</si>
  <si>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</si>
  <si>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</si>
  <si>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</si>
  <si>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</si>
  <si>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</si>
  <si>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</si>
  <si>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</si>
  <si>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</si>
  <si>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</si>
  <si>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</si>
  <si>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</si>
  <si>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</si>
  <si>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</si>
  <si>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</si>
  <si>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</si>
  <si>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</si>
  <si>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</si>
  <si>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</si>
  <si>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</si>
  <si>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</si>
  <si>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</si>
  <si>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</si>
  <si>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</si>
  <si>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</si>
  <si>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</si>
  <si>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</si>
  <si>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</si>
  <si>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</si>
  <si>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</si>
  <si>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</si>
  <si>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</si>
  <si>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</si>
  <si>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</si>
  <si>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</si>
  <si>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</si>
  <si>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</si>
  <si>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</si>
  <si>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</si>
  <si>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</si>
  <si>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</si>
  <si>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</si>
  <si>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</si>
  <si>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</si>
  <si>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</si>
  <si>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</si>
  <si>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</si>
  <si>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</si>
  <si>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</si>
  <si>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</si>
  <si>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</si>
  <si>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</si>
  <si>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</si>
  <si>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</si>
  <si>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</si>
  <si>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</si>
  <si>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</si>
  <si>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</si>
  <si>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</si>
  <si>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</si>
  <si>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</si>
  <si>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</si>
  <si>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</si>
  <si>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</si>
  <si>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</si>
  <si>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</si>
  <si>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</si>
  <si>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</si>
  <si>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</si>
  <si>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</si>
  <si>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</si>
  <si>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</si>
  <si>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</si>
  <si>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</si>
  <si>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</si>
  <si>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</si>
  <si>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</si>
  <si>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</si>
  <si>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</si>
  <si>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</si>
  <si>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</si>
  <si>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</si>
  <si>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</si>
  <si>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</si>
  <si>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</si>
  <si>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</si>
  <si>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</si>
  <si>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</si>
  <si>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</si>
  <si>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</si>
  <si>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</si>
  <si>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</si>
  <si>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</si>
  <si>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</si>
  <si>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</si>
  <si>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</si>
  <si>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</si>
  <si>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</si>
  <si>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</si>
  <si>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</si>
  <si>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</si>
  <si>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</si>
  <si>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</si>
  <si>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</si>
  <si>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</si>
  <si>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</si>
  <si>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</si>
  <si>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</si>
  <si>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</si>
  <si>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</si>
  <si>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</si>
  <si>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</si>
  <si>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</si>
  <si>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</si>
  <si>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</si>
  <si>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</si>
  <si>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</si>
  <si>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</si>
  <si>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</si>
  <si>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</si>
  <si>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</si>
  <si>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</si>
  <si>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</si>
  <si>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</si>
  <si>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</si>
  <si>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</si>
  <si>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</si>
  <si>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</si>
  <si>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</si>
  <si>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</si>
  <si>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</si>
  <si>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</si>
  <si>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</si>
  <si>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</si>
  <si>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</si>
  <si>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</si>
  <si>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</si>
  <si>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</si>
  <si>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</si>
  <si>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</si>
  <si>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</si>
  <si>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</si>
  <si>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</si>
  <si>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</si>
  <si>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</si>
  <si>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</si>
  <si>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</si>
  <si>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</si>
  <si>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</si>
  <si>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</si>
  <si>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</si>
  <si>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</si>
  <si>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</si>
  <si>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</si>
  <si>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</si>
  <si>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</si>
  <si>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</si>
  <si>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</si>
  <si>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</si>
  <si>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</si>
  <si>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</si>
  <si>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</si>
  <si>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</si>
  <si>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</si>
  <si>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</si>
  <si>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</si>
  <si>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</si>
  <si>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</si>
  <si>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</si>
  <si>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</si>
  <si>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</si>
  <si>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</si>
  <si>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</si>
  <si>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</si>
  <si>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</si>
  <si>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</si>
  <si>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</si>
  <si>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</si>
  <si>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</si>
  <si>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</si>
  <si>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</si>
  <si>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</si>
  <si>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</si>
  <si>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</si>
  <si>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</si>
  <si>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</si>
  <si>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</si>
  <si>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</si>
  <si>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</si>
  <si>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</si>
  <si>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</si>
  <si>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</si>
  <si>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</si>
  <si>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</si>
  <si>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</si>
  <si>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</si>
  <si>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</si>
  <si>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</si>
  <si>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</si>
  <si>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</si>
  <si>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</si>
  <si>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</si>
  <si>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</si>
  <si>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</si>
  <si>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</si>
  <si>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</si>
  <si>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</si>
  <si>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</si>
  <si>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</si>
  <si>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</si>
  <si>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</si>
  <si>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</si>
  <si>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</si>
  <si>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</si>
  <si>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</si>
  <si>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</si>
  <si>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</si>
  <si>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</si>
  <si>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</si>
  <si>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</si>
  <si>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</si>
  <si>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</si>
  <si>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</si>
  <si>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</si>
  <si>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</si>
  <si>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</si>
  <si>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</si>
  <si>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</si>
  <si>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</si>
  <si>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</si>
  <si>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</si>
  <si>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</si>
  <si>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</si>
  <si>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</si>
  <si>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</si>
  <si>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</si>
  <si>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</si>
  <si>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</si>
  <si>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</si>
  <si>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</si>
  <si>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</si>
  <si>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</si>
  <si>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</si>
  <si>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</si>
  <si>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</si>
  <si>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</si>
  <si>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</si>
  <si>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</si>
  <si>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</si>
  <si>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</si>
  <si>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</si>
  <si>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</si>
  <si>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</si>
  <si>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</si>
  <si>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</si>
  <si>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</si>
  <si>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</si>
  <si>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</si>
  <si>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</si>
  <si>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</si>
  <si>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</si>
  <si>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</si>
  <si>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</si>
  <si>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</si>
  <si>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</si>
  <si>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</si>
  <si>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</si>
  <si>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</si>
  <si>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</si>
  <si>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</si>
  <si>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</si>
  <si>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</si>
  <si>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</si>
  <si>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</si>
  <si>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</si>
  <si>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</si>
  <si>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</si>
  <si>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</si>
  <si>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</si>
  <si>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</si>
  <si>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</si>
  <si>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</si>
  <si>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</si>
  <si>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</si>
  <si>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</si>
  <si>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</si>
  <si>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</si>
  <si>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</si>
  <si>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</si>
  <si>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</si>
  <si>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</si>
  <si>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</si>
  <si>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</si>
  <si>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</si>
  <si>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</si>
  <si>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</si>
  <si>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</si>
  <si>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</si>
  <si>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</si>
  <si>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</si>
  <si>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</si>
  <si>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</si>
  <si>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</si>
  <si>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</si>
  <si>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</si>
  <si>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</si>
  <si>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</si>
  <si>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</si>
  <si>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</si>
  <si>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</si>
  <si>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</si>
  <si>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</si>
  <si>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</si>
  <si>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</si>
  <si>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</si>
  <si>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</si>
  <si>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</si>
  <si>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</si>
  <si>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</si>
  <si>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</si>
  <si>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</si>
  <si>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</si>
  <si>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</si>
  <si>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</si>
  <si>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</si>
  <si>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</si>
  <si>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</si>
  <si>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</si>
  <si>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</si>
  <si>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</si>
  <si>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</si>
  <si>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</si>
  <si>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</si>
  <si>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</si>
  <si>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</si>
  <si>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</si>
  <si>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</si>
  <si>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</si>
  <si>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</si>
  <si>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</si>
  <si>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</si>
  <si>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</si>
  <si>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</si>
  <si>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</si>
  <si>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</si>
  <si>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</si>
  <si>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</si>
  <si>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</si>
  <si>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</si>
  <si>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</si>
  <si>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</si>
  <si>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</si>
  <si>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</si>
  <si>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</si>
  <si>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</si>
  <si>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</si>
  <si>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</si>
  <si>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</si>
  <si>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</si>
  <si>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</si>
  <si>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</si>
  <si>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</si>
  <si>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</si>
  <si>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</si>
  <si>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</si>
  <si>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</si>
  <si>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</si>
  <si>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</si>
  <si>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</si>
  <si>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</si>
  <si>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</si>
  <si>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</si>
  <si>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</si>
  <si>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</si>
  <si>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</si>
  <si>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</si>
  <si>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</si>
  <si>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</si>
  <si>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</si>
  <si>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</si>
  <si>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</si>
  <si>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</si>
  <si>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</si>
  <si>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</si>
  <si>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</si>
  <si>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</si>
  <si>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</si>
  <si>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</si>
  <si>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</si>
  <si>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</si>
  <si>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</si>
  <si>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</si>
  <si>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</si>
  <si>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</si>
  <si>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</si>
  <si>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</si>
  <si>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</si>
  <si>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</si>
  <si>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</si>
  <si>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</si>
  <si>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</si>
  <si>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</si>
  <si>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</si>
  <si>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</si>
  <si>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</si>
  <si>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</si>
  <si>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</si>
  <si>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</si>
  <si>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</si>
  <si>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</si>
  <si>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</si>
  <si>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</si>
  <si>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</si>
  <si>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</si>
  <si>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</si>
  <si>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</si>
  <si>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</si>
  <si>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</si>
  <si>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</si>
  <si>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</si>
  <si>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</si>
  <si>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</si>
  <si>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</si>
  <si>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</si>
  <si>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</si>
  <si>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</si>
  <si>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</si>
  <si>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</si>
  <si>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</si>
  <si>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</si>
  <si>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</si>
  <si>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</si>
  <si>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</si>
  <si>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</si>
  <si>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</si>
  <si>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</si>
  <si>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</si>
  <si>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</si>
  <si>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</si>
  <si>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</si>
  <si>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</si>
  <si>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</si>
  <si>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</si>
  <si>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</si>
  <si>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</si>
  <si>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</si>
  <si>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</si>
  <si>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</si>
  <si>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</si>
  <si>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</si>
  <si>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</si>
  <si>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</si>
  <si>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</si>
  <si>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</si>
  <si>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</si>
  <si>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</si>
  <si>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</si>
  <si>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</si>
  <si>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</si>
  <si>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</si>
  <si>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</si>
  <si>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</si>
  <si>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</si>
  <si>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</si>
  <si>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</si>
  <si>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</si>
  <si>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</si>
  <si>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</si>
  <si>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</si>
  <si>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</si>
  <si>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</si>
  <si>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</si>
  <si>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</si>
  <si>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</si>
  <si>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</si>
  <si>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</si>
  <si>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</si>
  <si>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</si>
  <si>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</si>
  <si>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</si>
  <si>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</si>
  <si>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</si>
  <si>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</si>
  <si>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</si>
  <si>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</si>
  <si>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</si>
  <si>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</si>
  <si>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</si>
  <si>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</si>
  <si>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</si>
  <si>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</si>
  <si>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</si>
  <si>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</si>
  <si>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</si>
  <si>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</si>
  <si>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</si>
  <si>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</si>
  <si>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</si>
  <si>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</si>
  <si>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</si>
  <si>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</si>
  <si>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</si>
  <si>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</si>
  <si>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</si>
  <si>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</si>
  <si>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</si>
  <si>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</si>
  <si>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</si>
  <si>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</si>
  <si>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</si>
  <si>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</si>
  <si>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</si>
  <si>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</si>
  <si>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</si>
  <si>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</si>
  <si>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</si>
  <si>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</si>
  <si>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</si>
  <si>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</si>
  <si>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</si>
  <si>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</si>
  <si>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</si>
  <si>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</si>
  <si>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</si>
  <si>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</si>
  <si>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</si>
  <si>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</si>
  <si>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</si>
  <si>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</si>
  <si>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</si>
  <si>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</si>
  <si>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</si>
  <si>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</si>
  <si>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</si>
  <si>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</si>
  <si>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</si>
  <si>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</si>
  <si>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</si>
  <si>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</si>
  <si>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</si>
  <si>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</si>
  <si>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</si>
  <si>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</si>
  <si>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</si>
  <si>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</si>
  <si>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</si>
  <si>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</si>
  <si>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</si>
  <si>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</si>
  <si>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</si>
  <si>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</si>
  <si>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</si>
  <si>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</si>
  <si>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</si>
  <si>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</si>
  <si>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</si>
  <si>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</si>
  <si>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</si>
  <si>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</si>
  <si>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</si>
  <si>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</si>
  <si>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</si>
  <si>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</si>
  <si>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</si>
  <si>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</si>
  <si>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</si>
  <si>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</si>
  <si>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</si>
  <si>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</si>
  <si>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</si>
  <si>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</si>
  <si>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</si>
  <si>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</si>
  <si>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</si>
  <si>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</si>
  <si>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</si>
  <si>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</si>
  <si>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</si>
  <si>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</si>
  <si>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</si>
  <si>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</si>
  <si>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</si>
  <si>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</si>
  <si>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</si>
  <si>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</si>
  <si>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</si>
  <si>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</si>
  <si>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</si>
  <si>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</si>
  <si>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</si>
  <si>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</si>
  <si>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</si>
  <si>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</si>
  <si>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</si>
  <si>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</si>
  <si>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</si>
  <si>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</si>
  <si>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</si>
  <si>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</si>
  <si>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</si>
  <si>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</si>
  <si>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</si>
  <si>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</si>
  <si>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</si>
  <si>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</si>
  <si>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</si>
  <si>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</si>
  <si>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</si>
  <si>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</si>
  <si>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</si>
  <si>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</si>
  <si>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</si>
  <si>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</si>
  <si>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</si>
  <si>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</si>
  <si>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</si>
  <si>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</si>
  <si>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</si>
  <si>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</si>
  <si>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</si>
  <si>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</si>
  <si>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</si>
  <si>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</si>
  <si>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</si>
  <si>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</si>
  <si>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</si>
  <si>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</si>
  <si>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</si>
  <si>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</si>
  <si>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</si>
  <si>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</si>
  <si>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</si>
  <si>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</si>
  <si>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</si>
  <si>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</si>
  <si>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</si>
  <si>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</si>
  <si>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</si>
  <si>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</si>
  <si>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</si>
  <si>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</si>
  <si>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</si>
  <si>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</si>
  <si>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</si>
  <si>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</si>
  <si>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</si>
  <si>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</si>
  <si>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</si>
  <si>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</si>
  <si>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</si>
  <si>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</si>
  <si>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</si>
  <si>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</si>
  <si>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</si>
  <si>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</si>
  <si>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</si>
  <si>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</si>
  <si>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</si>
  <si>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</si>
  <si>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</si>
  <si>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</si>
  <si>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</si>
  <si>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</si>
  <si>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</si>
  <si>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</si>
  <si>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</si>
  <si>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</si>
  <si>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</si>
  <si>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</si>
  <si>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</si>
  <si>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</si>
  <si>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</si>
  <si>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</si>
  <si>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</si>
  <si>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</si>
  <si>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</si>
  <si>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</si>
  <si>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</si>
  <si>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</si>
  <si>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</si>
  <si>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</si>
  <si>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</si>
  <si>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</si>
  <si>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</si>
  <si>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</si>
  <si>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</si>
  <si>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</si>
  <si>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</si>
  <si>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</si>
  <si>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</si>
  <si>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</si>
  <si>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</si>
  <si>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</si>
  <si>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</si>
  <si>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</si>
  <si>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</si>
  <si>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</si>
  <si>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</si>
  <si>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</si>
  <si>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</si>
  <si>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</si>
  <si>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</si>
  <si>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</si>
  <si>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</si>
  <si>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</si>
  <si>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</si>
  <si>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</si>
  <si>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</si>
  <si>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</si>
  <si>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</si>
  <si>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</si>
  <si>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</si>
  <si>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</si>
  <si>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</si>
  <si>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</si>
  <si>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</si>
  <si>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</si>
  <si>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</si>
  <si>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</si>
  <si>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</si>
  <si>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</si>
  <si>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</si>
  <si>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</si>
  <si>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</si>
  <si>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</si>
  <si>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</si>
  <si>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</si>
  <si>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</si>
  <si>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</si>
  <si>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</si>
  <si>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</si>
  <si>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</si>
  <si>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</si>
  <si>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</si>
  <si>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</si>
  <si>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</si>
  <si>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</si>
  <si>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</si>
  <si>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</si>
  <si>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</si>
  <si>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</si>
  <si>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</si>
  <si>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</si>
  <si>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</si>
  <si>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</si>
  <si>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</si>
  <si>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</si>
  <si>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</si>
  <si>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</si>
  <si>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</si>
  <si>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</si>
  <si>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</si>
  <si>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</si>
  <si>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</si>
  <si>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</si>
  <si>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</si>
  <si>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</si>
  <si>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</si>
  <si>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</si>
  <si>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</si>
  <si>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</si>
  <si>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</si>
  <si>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</si>
  <si>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</si>
  <si>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</si>
  <si>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</si>
  <si>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</si>
  <si>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</si>
  <si>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</si>
  <si>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</si>
  <si>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</si>
  <si>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</si>
  <si>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</si>
  <si>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</si>
  <si>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</si>
  <si>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</si>
  <si>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</si>
  <si>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</si>
  <si>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</si>
  <si>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</si>
  <si>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</si>
  <si>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</si>
  <si>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</si>
  <si>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</si>
  <si>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</si>
  <si>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</si>
  <si>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</si>
  <si>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</si>
  <si>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</si>
  <si>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</si>
  <si>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</si>
  <si>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</si>
  <si>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</si>
  <si>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</si>
  <si>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</si>
  <si>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</si>
  <si>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</si>
  <si>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</si>
  <si>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</si>
  <si>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</si>
  <si>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</si>
  <si>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</si>
  <si>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</si>
  <si>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</si>
  <si>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</si>
  <si>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</si>
  <si>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</si>
  <si>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</si>
  <si>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</si>
  <si>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</si>
  <si>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</si>
  <si>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</si>
  <si>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</si>
  <si>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</si>
  <si>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</si>
  <si>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</si>
  <si>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</si>
  <si>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</si>
  <si>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</si>
  <si>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</si>
  <si>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</si>
  <si>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</si>
  <si>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</si>
  <si>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</si>
  <si>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</si>
  <si>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</si>
  <si>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</si>
  <si>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</si>
  <si>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</si>
  <si>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</si>
  <si>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</si>
  <si>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</si>
  <si>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</si>
  <si>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</si>
  <si>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</si>
  <si>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</si>
  <si>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</si>
  <si>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</si>
  <si>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</si>
  <si>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</si>
  <si>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</si>
  <si>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</si>
  <si>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</si>
  <si>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</si>
  <si>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</si>
  <si>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</si>
  <si>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</si>
  <si>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</si>
  <si>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</si>
  <si>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</si>
  <si>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</si>
  <si>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</si>
  <si>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</si>
  <si>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</si>
  <si>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</si>
  <si>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</si>
  <si>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</si>
  <si>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</si>
  <si>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</si>
  <si>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</si>
  <si>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</si>
  <si>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</si>
  <si>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</si>
  <si>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</si>
  <si>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</si>
  <si>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</si>
  <si>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</si>
  <si>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</si>
  <si>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</si>
  <si>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</si>
  <si>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</si>
  <si>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</si>
  <si>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</si>
  <si>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</si>
  <si>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</si>
  <si>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</si>
  <si>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</si>
  <si>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</si>
  <si>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</si>
  <si>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</si>
  <si>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</si>
  <si>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</si>
  <si>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</si>
  <si>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</si>
  <si>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</si>
  <si>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</si>
  <si>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</si>
  <si>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</si>
  <si>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</si>
  <si>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</si>
  <si>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</si>
  <si>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</si>
  <si>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</si>
  <si>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</si>
  <si>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</si>
  <si>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</si>
  <si>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</si>
  <si>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</si>
  <si>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</si>
  <si>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</si>
  <si>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</si>
  <si>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</si>
  <si>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</si>
  <si>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</si>
  <si>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</si>
  <si>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</si>
  <si>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</si>
  <si>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</si>
  <si>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</si>
  <si>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</si>
  <si>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</si>
  <si>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</si>
  <si>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</si>
  <si>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</si>
  <si>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</si>
  <si>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</si>
  <si>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</si>
  <si>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</si>
  <si>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</si>
  <si>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</si>
  <si>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</si>
  <si>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</si>
  <si>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</si>
  <si>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</si>
  <si>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</si>
  <si>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</si>
  <si>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</si>
  <si>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</si>
  <si>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</si>
  <si>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</si>
  <si>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</si>
  <si>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</si>
  <si>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</si>
  <si>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</si>
  <si>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</si>
  <si>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</si>
  <si>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</si>
  <si>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</si>
  <si>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</si>
  <si>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</si>
  <si>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</si>
  <si>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</si>
  <si>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</si>
  <si>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</si>
  <si>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</si>
  <si>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</si>
  <si>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</si>
  <si>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</si>
  <si>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</si>
  <si>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</si>
  <si>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</si>
  <si>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</si>
  <si>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</si>
  <si>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</si>
  <si>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</si>
  <si>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</si>
  <si>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</si>
  <si>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</si>
  <si>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</si>
  <si>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</si>
  <si>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</si>
  <si>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</si>
  <si>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</si>
  <si>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</si>
  <si>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</si>
  <si>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</si>
  <si>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</si>
  <si>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</si>
  <si>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</si>
  <si>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</si>
  <si>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</si>
  <si>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</si>
  <si>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</si>
  <si>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</si>
  <si>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</si>
  <si>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</si>
  <si>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</si>
  <si>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</si>
  <si>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</si>
  <si>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</si>
  <si>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</si>
  <si>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</si>
  <si>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</si>
  <si>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</si>
  <si>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</si>
  <si>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</si>
  <si>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</si>
  <si>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</si>
  <si>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</si>
  <si>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</si>
  <si>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</si>
  <si>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</si>
  <si>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</si>
  <si>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</si>
  <si>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</si>
  <si>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</si>
  <si>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</si>
  <si>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</si>
  <si>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</si>
  <si>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</si>
  <si>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</si>
  <si>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</si>
  <si>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</si>
  <si>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</si>
  <si>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</si>
  <si>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</si>
  <si>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</si>
  <si>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</si>
  <si>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</si>
  <si>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</si>
  <si>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</si>
  <si>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</si>
  <si>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</si>
  <si>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</si>
  <si>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</si>
  <si>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</si>
  <si>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</si>
  <si>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</si>
  <si>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</si>
  <si>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</si>
  <si>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</si>
  <si>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</si>
  <si>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</si>
  <si>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</si>
  <si>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</si>
  <si>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</si>
  <si>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</si>
  <si>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</si>
  <si>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</si>
  <si>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</si>
  <si>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</si>
  <si>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</si>
  <si>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</si>
  <si>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</si>
  <si>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</si>
  <si>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</si>
  <si>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</si>
  <si>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</si>
  <si>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</si>
  <si>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</si>
  <si>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</si>
  <si>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</si>
  <si>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</si>
  <si>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</si>
  <si>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</si>
  <si>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</si>
  <si>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</si>
  <si>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</si>
  <si>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</si>
  <si>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</si>
  <si>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</si>
  <si>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</si>
  <si>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</si>
  <si>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</si>
  <si>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</si>
  <si>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</si>
  <si>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</si>
  <si>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</si>
  <si>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</si>
  <si>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</si>
  <si>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</si>
  <si>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</si>
  <si>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</si>
  <si>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</si>
  <si>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</si>
  <si>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</si>
  <si>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</si>
  <si>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</si>
  <si>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</si>
  <si>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</si>
  <si>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</si>
  <si>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</si>
  <si>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</si>
  <si>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</si>
  <si>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</si>
  <si>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</si>
  <si>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</si>
  <si>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</si>
  <si>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</si>
  <si>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</si>
  <si>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</si>
  <si>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</si>
  <si>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</si>
  <si>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</si>
  <si>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</si>
  <si>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</si>
  <si>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</si>
  <si>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</si>
  <si>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</si>
  <si>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</si>
  <si>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</si>
  <si>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</si>
  <si>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</si>
  <si>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</si>
  <si>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</si>
  <si>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</si>
  <si>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</si>
  <si>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</si>
  <si>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</si>
  <si>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</si>
  <si>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</si>
  <si>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</si>
  <si>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</si>
  <si>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</si>
  <si>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</si>
  <si>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</si>
  <si>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</si>
  <si>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</si>
  <si>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</si>
  <si>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</si>
  <si>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</si>
  <si>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</si>
  <si>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</si>
  <si>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</si>
  <si>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</si>
  <si>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</si>
  <si>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</si>
  <si>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</si>
  <si>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</si>
  <si>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</si>
  <si>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</si>
  <si>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</si>
  <si>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</si>
  <si>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</si>
  <si>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</si>
  <si>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</si>
  <si>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</si>
  <si>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</si>
  <si>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</si>
  <si>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</si>
  <si>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</si>
  <si>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</si>
  <si>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</si>
  <si>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</si>
  <si>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</si>
  <si>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</si>
  <si>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</si>
  <si>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</si>
  <si>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</si>
  <si>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</si>
  <si>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</si>
  <si>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</si>
  <si>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</si>
  <si>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</si>
  <si>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</si>
  <si>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</si>
  <si>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</si>
  <si>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</si>
  <si>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</si>
  <si>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</si>
  <si>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</si>
  <si>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</si>
  <si>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</si>
  <si>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</si>
  <si>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</si>
  <si>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</si>
  <si>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</si>
  <si>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</si>
  <si>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</si>
  <si>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</si>
  <si>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</si>
  <si>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</si>
  <si>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</si>
  <si>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</si>
  <si>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</si>
  <si>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</si>
  <si>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</si>
  <si>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</si>
  <si>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</si>
  <si>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</si>
  <si>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</si>
  <si>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</si>
  <si>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</si>
  <si>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</si>
  <si>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</si>
  <si>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</si>
  <si>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</si>
  <si>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</si>
  <si>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</si>
  <si>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</si>
  <si>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</si>
  <si>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</si>
  <si>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</si>
  <si>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</si>
  <si>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</si>
  <si>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</si>
  <si>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</si>
  <si>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</si>
  <si>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</si>
  <si>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</si>
  <si>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</si>
  <si>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</si>
  <si>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</si>
  <si>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</si>
  <si>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</si>
  <si>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</si>
  <si>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</si>
  <si>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</si>
  <si>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</si>
  <si>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</si>
  <si>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</si>
  <si>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</si>
  <si>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</si>
  <si>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</si>
  <si>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</si>
  <si>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</si>
  <si>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</si>
  <si>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</si>
  <si>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</si>
  <si>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</si>
  <si>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</si>
  <si>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</si>
  <si>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</si>
  <si>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</si>
  <si>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</si>
  <si>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</si>
  <si>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</si>
  <si>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</si>
  <si>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</si>
  <si>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</si>
  <si>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</si>
  <si>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</si>
  <si>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</si>
  <si>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</si>
  <si>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</si>
  <si>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</si>
  <si>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</si>
  <si>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</si>
  <si>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</si>
  <si>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</si>
  <si>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</si>
  <si>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</si>
  <si>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</si>
  <si>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</si>
  <si>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</si>
  <si>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</si>
  <si>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</si>
  <si>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</si>
  <si>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</si>
  <si>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</si>
  <si>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</si>
  <si>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</si>
  <si>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</si>
  <si>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</si>
  <si>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</si>
  <si>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</si>
  <si>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</si>
  <si>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</si>
  <si>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</si>
  <si>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</si>
  <si>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</si>
  <si>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</si>
  <si>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</si>
  <si>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</si>
  <si>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</si>
  <si>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</si>
  <si>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</si>
  <si>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</si>
  <si>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</si>
  <si>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</si>
  <si>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</si>
  <si>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</si>
  <si>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</si>
  <si>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</si>
  <si>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</si>
  <si>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</si>
  <si>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</si>
  <si>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</si>
  <si>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</si>
  <si>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</si>
  <si>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</si>
  <si>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</si>
  <si>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</si>
  <si>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</si>
  <si>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</si>
  <si>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</si>
  <si>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</si>
  <si>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</si>
  <si>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</si>
  <si>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</si>
  <si>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</si>
  <si>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</si>
  <si>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</si>
  <si>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</si>
  <si>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</si>
  <si>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</si>
  <si>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</si>
  <si>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</si>
  <si>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</si>
  <si>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</si>
  <si>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</si>
  <si>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</si>
  <si>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</si>
  <si>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</si>
  <si>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</si>
  <si>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</si>
  <si>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</si>
  <si>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</si>
  <si>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</si>
  <si>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</si>
  <si>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</si>
  <si>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</si>
  <si>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</si>
  <si>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</si>
  <si>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</si>
  <si>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</si>
  <si>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</si>
  <si>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</si>
  <si>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</si>
  <si>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</si>
  <si>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</si>
  <si>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</si>
  <si>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</si>
  <si>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</si>
  <si>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</si>
  <si>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</si>
  <si>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</si>
  <si>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</si>
  <si>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</si>
  <si>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</si>
  <si>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</si>
  <si>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</si>
  <si>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</si>
  <si>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</si>
  <si>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</si>
  <si>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</si>
  <si>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</si>
  <si>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</si>
  <si>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</si>
  <si>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</si>
  <si>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</si>
  <si>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</si>
  <si>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</si>
  <si>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</si>
  <si>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</si>
  <si>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</si>
  <si>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</si>
  <si>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</si>
  <si>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</si>
  <si>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</si>
  <si>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</si>
  <si>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</si>
  <si>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</si>
  <si>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</si>
  <si>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</si>
  <si>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</si>
  <si>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</si>
  <si>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</si>
  <si>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</si>
  <si>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</si>
  <si>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</si>
  <si>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</si>
  <si>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</si>
  <si>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</si>
  <si>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</si>
  <si>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</si>
  <si>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</si>
  <si>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</si>
  <si>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</si>
  <si>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</si>
  <si>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</si>
  <si>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</si>
  <si>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</si>
  <si>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</si>
  <si>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</si>
  <si>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</si>
  <si>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</si>
  <si>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</si>
  <si>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</si>
  <si>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</si>
  <si>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</si>
  <si>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</si>
  <si>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</si>
  <si>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</si>
  <si>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</si>
  <si>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</si>
  <si>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</si>
  <si>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</si>
  <si>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</si>
  <si>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</si>
  <si>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</si>
  <si>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</si>
  <si>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</si>
  <si>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</si>
  <si>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</si>
  <si>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</si>
  <si>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</si>
  <si>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</si>
  <si>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</si>
  <si>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</si>
  <si>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</si>
  <si>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</si>
  <si>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</si>
  <si>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</si>
  <si>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</si>
  <si>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</si>
  <si>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</si>
  <si>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</si>
  <si>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</si>
  <si>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</si>
  <si>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</si>
  <si>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</si>
  <si>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</si>
  <si>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</si>
  <si>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</si>
  <si>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</si>
  <si>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</si>
  <si>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</si>
  <si>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</si>
  <si>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</si>
  <si>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</si>
  <si>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</si>
  <si>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</si>
  <si>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</si>
  <si>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</si>
  <si>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</si>
  <si>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</si>
  <si>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</si>
  <si>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</si>
  <si>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</si>
  <si>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</si>
  <si>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</si>
  <si>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</si>
  <si>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</si>
  <si>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</si>
  <si>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</si>
  <si>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</si>
  <si>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</si>
  <si>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</si>
  <si>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</si>
  <si>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</si>
  <si>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</si>
  <si>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</si>
  <si>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</si>
  <si>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</si>
  <si>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</si>
  <si>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</si>
  <si>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</si>
  <si>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</si>
  <si>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</si>
  <si>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</si>
  <si>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</si>
  <si>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</si>
  <si>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</si>
  <si>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</si>
  <si>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</si>
  <si>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</si>
  <si>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</si>
  <si>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</si>
  <si>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</si>
  <si>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</si>
  <si>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</si>
  <si>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</si>
  <si>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</si>
  <si>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</si>
  <si>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</si>
  <si>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</si>
  <si>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</si>
  <si>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</si>
  <si>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</si>
  <si>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</si>
  <si>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</si>
  <si>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</si>
  <si>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</si>
  <si>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</si>
  <si>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</si>
  <si>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</si>
  <si>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</si>
  <si>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</si>
  <si>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</si>
  <si>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</si>
  <si>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</si>
  <si>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</si>
  <si>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</si>
  <si>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</si>
  <si>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</si>
  <si>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</si>
  <si>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</si>
  <si>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</si>
  <si>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</si>
  <si>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</si>
  <si>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</si>
  <si>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</si>
  <si>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</si>
  <si>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</si>
  <si>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</si>
  <si>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</si>
  <si>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</si>
  <si>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</si>
  <si>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</si>
  <si>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</si>
  <si>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</si>
  <si>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</si>
  <si>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</si>
  <si>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</si>
  <si>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</si>
  <si>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</si>
  <si>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</si>
  <si>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</si>
  <si>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</si>
  <si>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</si>
  <si>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</si>
  <si>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</si>
  <si>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</si>
  <si>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</si>
  <si>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</si>
  <si>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</si>
  <si>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</si>
  <si>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</si>
  <si>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</si>
  <si>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</si>
  <si>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</si>
  <si>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</si>
  <si>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</si>
  <si>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</si>
  <si>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</si>
  <si>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</si>
  <si>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</si>
  <si>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</si>
  <si>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</si>
  <si>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</si>
  <si>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</si>
  <si>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</si>
  <si>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</si>
  <si>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</si>
  <si>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</si>
  <si>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</si>
  <si>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</si>
  <si>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</si>
  <si>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</si>
  <si>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</si>
  <si>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</si>
  <si>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</si>
  <si>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</si>
  <si>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</si>
  <si>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</si>
  <si>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</si>
  <si>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</si>
  <si>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</si>
  <si>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</si>
  <si>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</si>
  <si>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</si>
  <si>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</si>
  <si>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</si>
  <si>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</si>
  <si>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</si>
  <si>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</si>
  <si>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</si>
  <si>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</si>
  <si>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</si>
  <si>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</si>
  <si>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</si>
  <si>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</si>
  <si>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</si>
  <si>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</si>
  <si>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</si>
  <si>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</si>
  <si>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</si>
  <si>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</si>
  <si>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</si>
  <si>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</si>
  <si>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</si>
  <si>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</si>
  <si>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</si>
  <si>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</si>
  <si>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</si>
  <si>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</si>
  <si>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</si>
  <si>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</si>
  <si>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</si>
  <si>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</si>
  <si>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</si>
  <si>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</si>
  <si>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</si>
  <si>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</si>
  <si>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</si>
  <si>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</si>
  <si>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</si>
  <si>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</si>
  <si>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</si>
  <si>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</si>
  <si>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</si>
  <si>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</si>
  <si>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</si>
  <si>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</si>
  <si>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</si>
  <si>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</si>
  <si>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</si>
  <si>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</si>
  <si>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</si>
  <si>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</si>
  <si>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</si>
  <si>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</si>
  <si>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</si>
  <si>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</si>
  <si>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</si>
  <si>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</si>
  <si>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</si>
  <si>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</si>
  <si>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</si>
  <si>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</si>
  <si>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</si>
  <si>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</si>
  <si>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</si>
  <si>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</si>
  <si>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</si>
  <si>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</si>
  <si>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</si>
  <si>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</si>
  <si>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</si>
  <si>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</si>
  <si>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</si>
  <si>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</si>
  <si>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</si>
  <si>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</si>
  <si>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</si>
  <si>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</si>
  <si>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</si>
  <si>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</si>
  <si>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</si>
  <si>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</si>
  <si>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</si>
  <si>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</si>
  <si>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</si>
  <si>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</si>
  <si>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</si>
  <si>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</si>
  <si>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</si>
  <si>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</si>
  <si>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</si>
  <si>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</si>
  <si>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</si>
  <si>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</si>
  <si>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</si>
  <si>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</si>
  <si>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</si>
  <si>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</si>
  <si>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</si>
  <si>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</si>
  <si>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</si>
  <si>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</si>
  <si>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</si>
  <si>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</si>
  <si>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</si>
  <si>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</si>
  <si>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</si>
  <si>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</si>
  <si>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</si>
  <si>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</si>
  <si>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</si>
  <si>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</si>
  <si>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</si>
  <si>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</si>
  <si>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</si>
  <si>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</si>
  <si>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</si>
  <si>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</si>
  <si>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</si>
  <si>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</si>
  <si>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</si>
  <si>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</si>
  <si>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</si>
  <si>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</si>
  <si>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</si>
  <si>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</si>
  <si>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</si>
  <si>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</si>
  <si>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</si>
  <si>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</si>
  <si>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</si>
  <si>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</si>
  <si>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</si>
  <si>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</si>
  <si>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</si>
  <si>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</si>
  <si>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</si>
  <si>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</si>
  <si>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</si>
  <si>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</si>
  <si>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</si>
  <si>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</si>
  <si>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</si>
  <si>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</si>
  <si>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</si>
  <si>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</si>
  <si>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</si>
  <si>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</si>
  <si>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</si>
  <si>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</si>
  <si>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</si>
  <si>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</si>
  <si>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</si>
  <si>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</si>
  <si>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</si>
  <si>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</si>
  <si>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</si>
  <si>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</si>
  <si>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</si>
  <si>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</si>
  <si>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</si>
  <si>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</si>
  <si>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</si>
  <si>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</si>
  <si>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</si>
  <si>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</si>
  <si>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</si>
  <si>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</si>
  <si>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</si>
  <si>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</si>
  <si>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</si>
  <si>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</si>
  <si>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</si>
  <si>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</si>
  <si>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</si>
  <si>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</si>
  <si>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</si>
  <si>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</si>
  <si>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</si>
  <si>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</si>
  <si>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</si>
  <si>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</si>
  <si>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</si>
  <si>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</si>
  <si>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</si>
  <si>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</si>
  <si>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</si>
  <si>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</si>
  <si>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</si>
  <si>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</si>
  <si>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</si>
  <si>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</si>
  <si>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</si>
  <si>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</si>
  <si>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</si>
  <si>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</si>
  <si>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</si>
  <si>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</si>
  <si>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</si>
  <si>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</si>
  <si>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</si>
  <si>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</si>
  <si>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</si>
  <si>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</si>
  <si>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</si>
  <si>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</si>
  <si>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</si>
  <si>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</si>
  <si>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</si>
  <si>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</si>
  <si>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</si>
  <si>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</si>
  <si>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</si>
  <si>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</si>
  <si>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</si>
  <si>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</si>
  <si>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</si>
  <si>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</si>
  <si>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</si>
  <si>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</si>
  <si>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</si>
  <si>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</si>
  <si>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</si>
  <si>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</si>
  <si>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</si>
  <si>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</si>
  <si>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</si>
  <si>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</si>
  <si>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</si>
  <si>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</si>
  <si>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</si>
  <si>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</si>
  <si>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</si>
  <si>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</si>
  <si>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</si>
  <si>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</si>
  <si>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</si>
  <si>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</si>
  <si>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</si>
  <si>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</si>
  <si>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</si>
  <si>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</si>
  <si>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</si>
  <si>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</si>
  <si>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</si>
  <si>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</si>
  <si>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</si>
  <si>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</si>
  <si>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</si>
  <si>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</si>
  <si>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</si>
  <si>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</si>
  <si>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</si>
  <si>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</si>
  <si>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</si>
  <si>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</si>
  <si>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</si>
  <si>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</si>
  <si>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</si>
  <si>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</si>
  <si>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</si>
  <si>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</si>
  <si>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</si>
  <si>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</si>
  <si>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</si>
  <si>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</si>
  <si>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</si>
  <si>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</si>
  <si>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</si>
  <si>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</si>
  <si>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</si>
  <si>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</si>
  <si>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</si>
  <si>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</si>
  <si>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</si>
  <si>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</si>
  <si>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</si>
  <si>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</si>
  <si>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</si>
  <si>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</si>
  <si>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</si>
  <si>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</si>
  <si>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</si>
  <si>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</si>
  <si>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</si>
  <si>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</si>
  <si>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</si>
  <si>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</si>
  <si>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</si>
  <si>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</si>
  <si>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</si>
  <si>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</si>
  <si>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</si>
  <si>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</si>
  <si>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</si>
  <si>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</si>
  <si>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</si>
  <si>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</si>
  <si>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</si>
  <si>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</si>
  <si>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</si>
  <si>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</si>
  <si>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</si>
  <si>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</si>
  <si>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</si>
  <si>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</si>
  <si>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</si>
  <si>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</si>
  <si>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</si>
  <si>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</si>
  <si>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</si>
  <si>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</si>
  <si>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</si>
  <si>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</si>
  <si>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</si>
  <si>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</si>
  <si>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</si>
  <si>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</si>
  <si>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</si>
  <si>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</si>
  <si>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</si>
  <si>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</si>
  <si>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</si>
  <si>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</si>
  <si>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</si>
  <si>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</si>
  <si>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</si>
  <si>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</si>
  <si>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</si>
  <si>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</si>
  <si>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</si>
  <si>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</si>
  <si>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</si>
  <si>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</si>
  <si>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</si>
  <si>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</si>
  <si>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</si>
  <si>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</si>
  <si>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</si>
  <si>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</si>
  <si>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</si>
  <si>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</si>
  <si>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</si>
  <si>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</si>
  <si>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</si>
  <si>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</si>
  <si>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</si>
  <si>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</si>
  <si>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</si>
  <si>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</si>
  <si>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</si>
  <si>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</si>
  <si>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</si>
  <si>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</si>
  <si>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</si>
  <si>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</si>
  <si>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</si>
  <si>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</si>
  <si>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</si>
  <si>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</si>
  <si>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</si>
  <si>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</si>
  <si>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</si>
  <si>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</si>
  <si>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</si>
  <si>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</si>
  <si>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</si>
  <si>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</si>
  <si>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</si>
  <si>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</si>
  <si>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</si>
  <si>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</si>
  <si>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</si>
  <si>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</si>
  <si>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</si>
  <si>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</si>
  <si>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</si>
  <si>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</si>
  <si>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</si>
  <si>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</si>
  <si>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</si>
  <si>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</si>
  <si>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</si>
  <si>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</si>
  <si>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</si>
  <si>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</si>
  <si>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</si>
  <si>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</si>
  <si>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</si>
  <si>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</si>
  <si>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</si>
  <si>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</si>
  <si>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</si>
  <si>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</si>
  <si>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</si>
  <si>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</si>
  <si>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</si>
  <si>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</si>
  <si>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</si>
  <si>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</si>
  <si>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</si>
  <si>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</si>
  <si>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</si>
  <si>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</si>
  <si>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</si>
  <si>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</si>
  <si>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</si>
  <si>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</si>
  <si>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</si>
  <si>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</si>
  <si>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</si>
  <si>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</si>
  <si>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</si>
  <si>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</si>
  <si>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</si>
  <si>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</si>
  <si>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</si>
  <si>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</si>
  <si>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</si>
  <si>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</si>
  <si>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</si>
  <si>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</si>
  <si>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</si>
  <si>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</si>
  <si>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</si>
  <si>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</si>
  <si>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</si>
  <si>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</si>
  <si>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</si>
  <si>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</si>
  <si>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</si>
  <si>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</si>
  <si>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</si>
  <si>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</si>
  <si>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</si>
  <si>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</si>
  <si>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</si>
  <si>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</si>
  <si>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</si>
  <si>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</si>
  <si>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</si>
  <si>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</si>
  <si>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</si>
  <si>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</si>
  <si>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</si>
  <si>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</si>
  <si>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</si>
  <si>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</si>
  <si>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</si>
  <si>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</si>
  <si>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</si>
  <si>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</si>
  <si>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</si>
  <si>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</si>
  <si>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</si>
  <si>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</si>
  <si>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</si>
  <si>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</si>
  <si>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</si>
  <si>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</si>
  <si>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</si>
  <si>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</si>
  <si>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</si>
  <si>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</si>
  <si>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</si>
  <si>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</si>
  <si>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</si>
  <si>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</si>
  <si>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</si>
  <si>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</si>
  <si>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</si>
  <si>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</si>
  <si>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</si>
  <si>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</si>
  <si>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</si>
  <si>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</si>
  <si>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</si>
  <si>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</si>
  <si>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</si>
  <si>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</si>
  <si>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</si>
  <si>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</si>
  <si>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</si>
  <si>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</si>
  <si>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</si>
  <si>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</si>
  <si>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</si>
  <si>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</si>
  <si>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</si>
  <si>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</si>
  <si>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</si>
  <si>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</si>
  <si>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</si>
  <si>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</si>
  <si>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</si>
  <si>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</si>
  <si>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</si>
  <si>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</si>
  <si>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</si>
  <si>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</si>
  <si>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</si>
  <si>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</si>
  <si>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</si>
  <si>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</si>
  <si>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</si>
  <si>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</si>
  <si>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</si>
  <si>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</si>
  <si>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</si>
  <si>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</si>
  <si>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</si>
  <si>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</si>
  <si>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</si>
  <si>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</si>
  <si>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</si>
  <si>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</si>
  <si>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</si>
  <si>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</si>
  <si>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</si>
  <si>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</si>
  <si>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</si>
  <si>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</si>
  <si>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</si>
  <si>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</si>
  <si>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</si>
  <si>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</si>
  <si>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</si>
  <si>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</si>
  <si>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</si>
  <si>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</si>
  <si>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</si>
  <si>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</si>
  <si>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</si>
  <si>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</si>
  <si>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</si>
  <si>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</si>
  <si>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</si>
  <si>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</si>
  <si>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</si>
  <si>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</si>
  <si>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</si>
  <si>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</si>
  <si>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</si>
  <si>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</si>
  <si>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</si>
  <si>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</si>
  <si>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</si>
  <si>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</si>
  <si>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</si>
  <si>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</si>
  <si>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</si>
  <si>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</si>
  <si>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</si>
  <si>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</si>
  <si>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</si>
  <si>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</si>
  <si>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</si>
  <si>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</si>
  <si>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</si>
  <si>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</si>
  <si>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</si>
  <si>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</si>
  <si>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</si>
  <si>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</si>
  <si>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</si>
  <si>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</si>
  <si>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</si>
  <si>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</si>
  <si>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</si>
  <si>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</si>
  <si>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</si>
  <si>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</si>
  <si>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</si>
  <si>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</si>
  <si>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</si>
  <si>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</si>
  <si>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</si>
  <si>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</si>
  <si>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</si>
  <si>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</si>
  <si>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</si>
  <si>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</si>
  <si>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</si>
  <si>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</si>
  <si>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</si>
  <si>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</si>
  <si>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</si>
  <si>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</si>
  <si>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</si>
  <si>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</si>
  <si>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</si>
  <si>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</si>
  <si>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</si>
  <si>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</si>
  <si>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</si>
  <si>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</si>
  <si>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</si>
  <si>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</si>
  <si>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</si>
  <si>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</si>
  <si>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</si>
  <si>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</si>
  <si>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</si>
  <si>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</si>
  <si>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</si>
  <si>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</si>
  <si>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</si>
  <si>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</si>
  <si>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</si>
  <si>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</si>
  <si>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</si>
  <si>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</si>
  <si>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</si>
  <si>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</si>
  <si>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</si>
  <si>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</si>
  <si>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</si>
  <si>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</si>
  <si>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</si>
  <si>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</si>
  <si>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</si>
  <si>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</si>
  <si>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</si>
  <si>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</si>
  <si>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</si>
  <si>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</si>
  <si>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</si>
  <si>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</si>
  <si>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</si>
  <si>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</si>
  <si>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</si>
  <si>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</si>
  <si>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</si>
  <si>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</si>
  <si>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</si>
  <si>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</si>
  <si>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</si>
  <si>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</si>
  <si>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</si>
  <si>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</si>
  <si>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</si>
  <si>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</si>
  <si>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</si>
  <si>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</si>
  <si>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</si>
  <si>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</si>
  <si>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</si>
  <si>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</si>
  <si>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</si>
  <si>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</si>
  <si>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</si>
  <si>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</si>
  <si>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</si>
  <si>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</si>
  <si>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</si>
  <si>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</si>
  <si>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</si>
  <si>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</si>
  <si>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</si>
  <si>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</si>
  <si>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</si>
  <si>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</si>
  <si>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</si>
  <si>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</si>
  <si>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</si>
  <si>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</si>
  <si>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</si>
  <si>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</si>
  <si>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</si>
  <si>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</si>
  <si>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</si>
  <si>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</si>
  <si>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</si>
  <si>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</si>
  <si>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</si>
  <si>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</si>
  <si>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</si>
  <si>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</si>
  <si>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</si>
  <si>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</si>
  <si>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</si>
  <si>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</si>
  <si>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</si>
  <si>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</si>
  <si>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</si>
  <si>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</si>
  <si>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</si>
  <si>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</si>
  <si>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</si>
  <si>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</si>
  <si>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</si>
  <si>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</si>
  <si>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</si>
  <si>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</si>
  <si>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</si>
  <si>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</si>
  <si>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</si>
  <si>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</si>
  <si>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</si>
  <si>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</si>
  <si>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</si>
  <si>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</si>
  <si>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</si>
  <si>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</si>
  <si>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</si>
  <si>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</si>
  <si>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</si>
  <si>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</si>
  <si>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</si>
  <si>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</si>
  <si>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</si>
  <si>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</si>
  <si>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</si>
  <si>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</si>
  <si>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</si>
  <si>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</si>
  <si>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</si>
  <si>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</si>
  <si>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</si>
  <si>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</si>
  <si>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</si>
  <si>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</si>
  <si>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</si>
  <si>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</si>
  <si>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</si>
  <si>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</si>
  <si>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</si>
  <si>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</si>
  <si>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</si>
  <si>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</si>
  <si>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</si>
  <si>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</si>
  <si>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</si>
  <si>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</si>
  <si>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</si>
  <si>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</si>
  <si>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</si>
  <si>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</si>
  <si>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</si>
  <si>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</si>
  <si>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</si>
  <si>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</si>
  <si>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</si>
  <si>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</si>
  <si>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</si>
  <si>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</si>
  <si>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</si>
  <si>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</si>
  <si>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</si>
  <si>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</si>
  <si>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</si>
  <si>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</si>
  <si>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</si>
  <si>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</si>
  <si>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</si>
  <si>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</si>
  <si>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</si>
  <si>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</si>
  <si>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</si>
  <si>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</si>
  <si>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</si>
  <si>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</si>
  <si>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</si>
  <si>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</si>
  <si>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</si>
  <si>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</si>
  <si>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</si>
  <si>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</si>
  <si>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</si>
  <si>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</si>
  <si>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</si>
  <si>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</si>
  <si>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</si>
  <si>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</si>
  <si>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</si>
  <si>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</si>
  <si>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</si>
  <si>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</si>
  <si>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</si>
  <si>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</si>
  <si>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</si>
  <si>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</si>
  <si>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</si>
  <si>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</si>
  <si>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</si>
  <si>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</si>
  <si>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</si>
  <si>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</si>
  <si>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</si>
  <si>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</si>
  <si>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</si>
  <si>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</si>
  <si>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</si>
  <si>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</si>
  <si>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</si>
  <si>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</si>
  <si>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</si>
  <si>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</si>
  <si>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</si>
  <si>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</si>
  <si>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</si>
  <si>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</si>
  <si>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</si>
  <si>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</si>
  <si>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</si>
  <si>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</si>
  <si>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</si>
  <si>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</si>
  <si>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</si>
  <si>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</si>
  <si>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</si>
  <si>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</si>
  <si>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</si>
  <si>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</si>
  <si>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</si>
  <si>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</si>
  <si>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</si>
  <si>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</si>
  <si>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</si>
  <si>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</si>
  <si>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</si>
  <si>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</si>
  <si>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</si>
  <si>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</si>
  <si>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</si>
  <si>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</si>
  <si>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</si>
  <si>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</si>
  <si>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</si>
  <si>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</si>
  <si>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</si>
  <si>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</si>
  <si>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</si>
  <si>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</si>
  <si>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</si>
  <si>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</si>
  <si>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</si>
  <si>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</si>
  <si>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</si>
  <si>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</si>
  <si>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</si>
  <si>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</si>
  <si>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</si>
  <si>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</si>
  <si>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</si>
  <si>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</si>
  <si>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</si>
  <si>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</si>
  <si>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</si>
  <si>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</si>
  <si>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</si>
  <si>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</si>
  <si>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</si>
  <si>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</si>
  <si>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</si>
  <si>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</si>
  <si>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</si>
  <si>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</si>
  <si>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</si>
  <si>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</si>
  <si>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</si>
  <si>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</si>
  <si>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</si>
  <si>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</si>
  <si>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</si>
  <si>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</si>
  <si>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</si>
  <si>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</si>
  <si>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</si>
  <si>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</si>
  <si>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</si>
  <si>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</si>
  <si>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</si>
  <si>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</si>
  <si>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</si>
  <si>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</si>
  <si>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</si>
  <si>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</si>
  <si>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</si>
  <si>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</si>
  <si>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</si>
  <si>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</si>
  <si>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</si>
  <si>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</si>
  <si>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</si>
  <si>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</si>
  <si>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</si>
  <si>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</si>
  <si>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</si>
  <si>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</si>
  <si>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</si>
  <si>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</si>
  <si>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</si>
  <si>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</si>
  <si>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</si>
  <si>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</si>
  <si>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</si>
  <si>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</si>
  <si>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</si>
  <si>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</si>
  <si>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</si>
  <si>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</si>
  <si>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</si>
  <si>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</si>
  <si>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</si>
  <si>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</si>
  <si>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</si>
  <si>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</si>
  <si>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</si>
  <si>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</si>
  <si>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</si>
  <si>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</si>
  <si>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</si>
  <si>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</si>
  <si>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</si>
  <si>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</si>
  <si>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</si>
  <si>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</si>
  <si>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</si>
  <si>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</si>
  <si>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</si>
  <si>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</si>
  <si>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</si>
  <si>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</si>
  <si>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</si>
  <si>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</si>
  <si>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</si>
  <si>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</si>
  <si>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</si>
  <si>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</si>
  <si>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</si>
  <si>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</si>
  <si>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</si>
  <si>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</si>
  <si>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</si>
  <si>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</si>
  <si>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</si>
  <si>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</si>
  <si>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</si>
  <si>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</si>
  <si>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</si>
  <si>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</si>
  <si>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</si>
  <si>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</si>
  <si>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</si>
  <si>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</si>
  <si>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</si>
  <si>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</si>
  <si>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</si>
  <si>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</si>
  <si>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</si>
  <si>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</si>
  <si>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</si>
  <si>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</si>
  <si>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</si>
  <si>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</si>
  <si>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</si>
  <si>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</si>
  <si>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</si>
  <si>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</si>
  <si>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</si>
  <si>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</si>
  <si>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</si>
  <si>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</si>
  <si>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</si>
  <si>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</si>
  <si>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</si>
  <si>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</si>
  <si>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</si>
  <si>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</si>
  <si>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</si>
  <si>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</si>
  <si>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</si>
  <si>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</si>
  <si>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</si>
  <si>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</si>
  <si>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</si>
  <si>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</si>
  <si>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</si>
  <si>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</si>
  <si>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</si>
  <si>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</si>
  <si>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</si>
  <si>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</si>
  <si>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</si>
  <si>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</si>
  <si>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</si>
  <si>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</si>
  <si>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</si>
  <si>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</si>
  <si>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</si>
  <si>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</si>
  <si>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</si>
  <si>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</si>
  <si>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</si>
  <si>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</si>
  <si>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</si>
  <si>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</si>
  <si>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</si>
  <si>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</si>
  <si>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</si>
  <si>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</si>
  <si>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</si>
  <si>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</si>
  <si>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</si>
  <si>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</si>
  <si>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</si>
  <si>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</si>
  <si>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</si>
  <si>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</si>
  <si>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</si>
  <si>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</si>
  <si>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</si>
  <si>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</si>
  <si>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</si>
  <si>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</si>
  <si>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</si>
  <si>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</si>
  <si>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</si>
  <si>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</si>
  <si>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</si>
  <si>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</si>
  <si>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</si>
  <si>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</si>
  <si>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</si>
  <si>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</si>
  <si>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</si>
  <si>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</si>
  <si>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</si>
  <si>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</si>
  <si>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</si>
  <si>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</si>
  <si>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</si>
  <si>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</si>
  <si>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</si>
  <si>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</si>
  <si>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</si>
  <si>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</si>
  <si>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</si>
  <si>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</si>
  <si>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</si>
  <si>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</si>
  <si>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</si>
  <si>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</si>
  <si>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</si>
  <si>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</si>
  <si>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</si>
  <si>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</si>
  <si>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</si>
  <si>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</si>
  <si>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</si>
  <si>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</si>
  <si>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</si>
  <si>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</si>
  <si>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</si>
  <si>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</si>
  <si>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</si>
  <si>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</si>
  <si>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</si>
  <si>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</si>
  <si>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</si>
  <si>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</si>
  <si>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</si>
  <si>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</si>
  <si>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</si>
  <si>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</si>
  <si>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</si>
  <si>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</si>
  <si>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</si>
  <si>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</si>
  <si>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</si>
  <si>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</si>
  <si>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</si>
  <si>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</si>
  <si>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</si>
  <si>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</si>
  <si>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</si>
  <si>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</si>
  <si>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</si>
  <si>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</si>
  <si>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</si>
  <si>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</si>
  <si>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</si>
  <si>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</si>
  <si>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</si>
  <si>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</si>
  <si>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</si>
  <si>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</si>
  <si>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</si>
  <si>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</si>
  <si>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</si>
  <si>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</si>
  <si>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</si>
  <si>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</si>
  <si>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</si>
  <si>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</si>
  <si>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</si>
  <si>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</si>
  <si>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</si>
  <si>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</si>
  <si>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</si>
  <si>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</si>
  <si>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</si>
  <si>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</si>
  <si>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</si>
  <si>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</si>
  <si>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</si>
  <si>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</si>
  <si>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</si>
  <si>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</si>
  <si>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</si>
  <si>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</si>
  <si>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</si>
  <si>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</si>
  <si>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</si>
  <si>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</si>
  <si>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</si>
  <si>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</si>
  <si>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</si>
  <si>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</si>
  <si>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</si>
  <si>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</si>
  <si>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</si>
  <si>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</si>
  <si>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</si>
  <si>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</si>
  <si>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</si>
  <si>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</si>
  <si>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</si>
  <si>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</si>
  <si>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</si>
  <si>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</si>
  <si>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</si>
  <si>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</si>
  <si>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</si>
  <si>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</si>
  <si>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</si>
  <si>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</si>
  <si>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</si>
  <si>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</si>
  <si>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</si>
  <si>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</si>
  <si>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</si>
  <si>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</si>
  <si>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</si>
  <si>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</si>
  <si>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</si>
  <si>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</si>
  <si>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</si>
  <si>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</si>
  <si>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</si>
  <si>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</si>
  <si>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</si>
  <si>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</si>
  <si>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</si>
  <si>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</si>
  <si>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</si>
  <si>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</si>
  <si>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</si>
  <si>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</si>
  <si>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</si>
  <si>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</si>
  <si>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</si>
  <si>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</si>
  <si>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</si>
  <si>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</si>
  <si>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</si>
  <si>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</si>
  <si>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</si>
  <si>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</si>
  <si>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</si>
  <si>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</si>
  <si>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</si>
  <si>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</si>
  <si>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</si>
  <si>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</si>
  <si>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</si>
  <si>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</si>
  <si>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</si>
  <si>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</si>
  <si>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</si>
  <si>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</si>
  <si>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</si>
  <si>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</si>
  <si>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</si>
  <si>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</si>
  <si>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</si>
  <si>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</si>
  <si>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</si>
  <si>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</si>
  <si>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</si>
  <si>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</si>
  <si>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</si>
  <si>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</si>
  <si>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</si>
  <si>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</si>
  <si>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</si>
  <si>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</si>
  <si>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</si>
  <si>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</si>
  <si>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</si>
  <si>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</si>
  <si>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</si>
  <si>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</si>
  <si>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</si>
  <si>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</si>
  <si>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</si>
  <si>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</si>
  <si>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</si>
  <si>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</si>
  <si>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</si>
  <si>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</si>
  <si>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</si>
  <si>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</si>
  <si>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</si>
  <si>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</si>
  <si>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</si>
  <si>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</si>
  <si>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</si>
  <si>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</si>
  <si>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</si>
  <si>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</si>
  <si>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</si>
  <si>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</si>
  <si>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</si>
  <si>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</si>
  <si>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</si>
  <si>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</si>
  <si>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</si>
  <si>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</si>
  <si>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</si>
  <si>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</si>
  <si>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</si>
  <si>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</si>
  <si>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</si>
  <si>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</si>
  <si>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</si>
  <si>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</si>
  <si>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</si>
  <si>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</si>
  <si>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</si>
  <si>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</si>
  <si>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</si>
  <si>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</si>
  <si>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</si>
  <si>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</si>
  <si>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</si>
  <si>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</si>
  <si>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</si>
  <si>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</si>
  <si>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</si>
  <si>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</si>
  <si>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</si>
  <si>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</si>
  <si>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</si>
  <si>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</si>
  <si>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</si>
  <si>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</si>
  <si>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</si>
  <si>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</si>
  <si>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</si>
  <si>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</si>
  <si>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</si>
  <si>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</si>
  <si>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</si>
  <si>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</si>
  <si>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</si>
  <si>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</si>
  <si>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</si>
  <si>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</si>
  <si>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</si>
  <si>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</si>
  <si>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</si>
  <si>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</si>
  <si>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</si>
  <si>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</si>
  <si>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</si>
  <si>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</si>
  <si>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</si>
  <si>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</si>
  <si>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</si>
  <si>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</si>
  <si>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</si>
  <si>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</si>
  <si>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</si>
  <si>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</si>
  <si>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</si>
  <si>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</si>
  <si>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</si>
  <si>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</si>
  <si>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</si>
  <si>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</si>
  <si>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</si>
  <si>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</si>
  <si>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</si>
  <si>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</si>
  <si>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</si>
  <si>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</si>
  <si>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</si>
  <si>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</si>
  <si>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</si>
  <si>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</si>
  <si>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</si>
  <si>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</si>
  <si>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</si>
  <si>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</si>
  <si>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</si>
  <si>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</si>
  <si>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</si>
  <si>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</si>
  <si>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</si>
  <si>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</si>
  <si>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</si>
  <si>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</si>
  <si>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</si>
  <si>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</si>
  <si>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</si>
  <si>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</si>
  <si>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</si>
  <si>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</si>
  <si>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</si>
  <si>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</si>
  <si>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</si>
  <si>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</si>
  <si>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</si>
  <si>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</si>
  <si>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</si>
  <si>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</si>
  <si>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</si>
  <si>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</si>
  <si>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</si>
  <si>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</si>
  <si>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</si>
  <si>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</si>
  <si>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</si>
  <si>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</si>
  <si>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</si>
  <si>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</si>
  <si>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</si>
  <si>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</si>
  <si>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</si>
  <si>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</si>
  <si>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</si>
  <si>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</si>
  <si>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</si>
  <si>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</si>
  <si>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</si>
  <si>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</si>
  <si>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</si>
  <si>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</si>
  <si>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</si>
  <si>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</si>
  <si>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</si>
  <si>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</si>
  <si>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</si>
  <si>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</si>
  <si>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</si>
  <si>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</si>
  <si>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</si>
  <si>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</si>
  <si>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</si>
  <si>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</si>
  <si>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</si>
  <si>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</si>
  <si>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</si>
  <si>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</si>
  <si>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</si>
  <si>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</si>
  <si>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</si>
  <si>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</si>
  <si>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</si>
  <si>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</si>
  <si>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</si>
  <si>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</si>
  <si>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</si>
  <si>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</si>
  <si>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</si>
  <si>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</si>
  <si>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</si>
  <si>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</si>
  <si>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</si>
  <si>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</si>
  <si>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</si>
  <si>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</si>
  <si>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</si>
  <si>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</si>
  <si>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</si>
  <si>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</si>
  <si>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</si>
  <si>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</si>
  <si>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</si>
  <si>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</si>
  <si>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</si>
  <si>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</si>
  <si>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</si>
  <si>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</si>
  <si>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</si>
  <si>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</si>
  <si>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</si>
  <si>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</si>
  <si>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</si>
  <si>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</si>
  <si>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</si>
  <si>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</si>
  <si>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</si>
  <si>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</si>
  <si>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</si>
  <si>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</si>
  <si>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</si>
  <si>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</si>
  <si>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</si>
  <si>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</si>
  <si>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</si>
  <si>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</si>
  <si>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</si>
  <si>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</si>
  <si>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</si>
  <si>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</si>
  <si>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</si>
  <si>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</si>
  <si>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</si>
  <si>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</si>
  <si>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</si>
  <si>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</si>
  <si>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</si>
  <si>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</si>
  <si>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</si>
  <si>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</si>
  <si>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</si>
  <si>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</si>
  <si>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</si>
  <si>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</si>
  <si>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</si>
  <si>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</si>
  <si>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</si>
  <si>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</si>
  <si>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</si>
  <si>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</si>
  <si>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</si>
  <si>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</si>
  <si>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</si>
  <si>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</si>
  <si>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</si>
  <si>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</si>
  <si>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</si>
  <si>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</si>
  <si>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</si>
  <si>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</si>
  <si>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</si>
  <si>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</si>
  <si>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</si>
  <si>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</si>
  <si>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</si>
  <si>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</si>
  <si>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</si>
  <si>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</si>
  <si>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</si>
  <si>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</si>
  <si>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</si>
  <si>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</si>
  <si>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</si>
  <si>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</si>
  <si>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</si>
  <si>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</si>
  <si>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</si>
  <si>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</si>
  <si>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</si>
  <si>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</si>
  <si>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</si>
  <si>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</si>
  <si>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</si>
  <si>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</si>
  <si>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</si>
  <si>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</si>
  <si>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</si>
  <si>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</si>
  <si>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</si>
  <si>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</si>
  <si>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</si>
  <si>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</si>
  <si>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</si>
  <si>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</si>
  <si>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</si>
  <si>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</si>
  <si>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</si>
  <si>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</si>
  <si>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</si>
  <si>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</si>
  <si>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</si>
  <si>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</si>
  <si>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</si>
  <si>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</si>
  <si>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</si>
  <si>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</si>
  <si>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</si>
  <si>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</si>
  <si>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</si>
  <si>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</si>
  <si>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</si>
  <si>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</si>
  <si>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</si>
  <si>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</si>
  <si>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</si>
  <si>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</si>
  <si>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</si>
  <si>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</si>
  <si>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</si>
  <si>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</si>
  <si>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</si>
  <si>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</si>
  <si>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</si>
  <si>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</si>
  <si>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</si>
  <si>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</si>
  <si>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</si>
  <si>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</si>
  <si>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</si>
  <si>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</si>
  <si>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</si>
  <si>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</si>
  <si>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</si>
  <si>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</si>
  <si>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</si>
  <si>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</si>
  <si>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</si>
  <si>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</si>
  <si>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</si>
  <si>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</si>
  <si>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</si>
  <si>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</si>
  <si>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</si>
  <si>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</si>
  <si>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</si>
  <si>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</si>
  <si>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</si>
  <si>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</si>
  <si>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</si>
  <si>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</si>
  <si>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</si>
  <si>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</si>
  <si>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</si>
  <si>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</si>
  <si>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</si>
  <si>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</si>
  <si>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</si>
  <si>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</si>
  <si>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</si>
  <si>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</si>
  <si>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</si>
  <si>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</si>
  <si>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</si>
  <si>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</si>
  <si>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</si>
  <si>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</si>
  <si>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</si>
  <si>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</si>
  <si>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</si>
  <si>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</si>
  <si>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</si>
  <si>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</si>
  <si>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</si>
  <si>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</si>
  <si>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</si>
  <si>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</si>
  <si>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</si>
  <si>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</si>
  <si>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</si>
  <si>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</si>
  <si>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</si>
  <si>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</si>
  <si>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</si>
  <si>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</si>
  <si>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</si>
  <si>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</si>
  <si>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</si>
  <si>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</si>
  <si>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</si>
  <si>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</si>
  <si>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</si>
  <si>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</si>
  <si>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</si>
  <si>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</si>
  <si>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</si>
  <si>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</si>
  <si>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</si>
  <si>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</si>
  <si>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</si>
  <si>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</si>
  <si>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</si>
  <si>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</si>
  <si>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</si>
  <si>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</si>
  <si>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</si>
  <si>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</si>
  <si>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</si>
  <si>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</si>
  <si>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</si>
  <si>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</si>
  <si>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</si>
  <si>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</si>
  <si>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</si>
  <si>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</si>
  <si>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</si>
  <si>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</si>
  <si>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</si>
  <si>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</si>
  <si>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</si>
  <si>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</si>
  <si>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</si>
  <si>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</si>
  <si>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</si>
  <si>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</si>
  <si>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</si>
  <si>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</si>
  <si>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</si>
  <si>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</si>
  <si>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</si>
  <si>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</si>
  <si>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</si>
  <si>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</si>
  <si>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</si>
  <si>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</si>
  <si>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</si>
  <si>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</si>
  <si>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</si>
  <si>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</si>
  <si>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</si>
  <si>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</si>
  <si>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</si>
  <si>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</si>
  <si>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</si>
  <si>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</si>
  <si>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</si>
  <si>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</si>
  <si>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</si>
  <si>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</si>
  <si>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</si>
  <si>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</si>
  <si>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</si>
  <si>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</si>
  <si>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</si>
  <si>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</si>
  <si>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</si>
  <si>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</si>
  <si>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</si>
  <si>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</si>
  <si>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</si>
  <si>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</si>
  <si>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</si>
  <si>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</si>
  <si>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</si>
  <si>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</si>
  <si>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</si>
  <si>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</si>
  <si>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</si>
  <si>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</si>
  <si>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</si>
  <si>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</si>
  <si>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</si>
  <si>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</si>
  <si>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</si>
  <si>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</si>
  <si>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</si>
  <si>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</si>
  <si>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</si>
  <si>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</si>
  <si>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</si>
  <si>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</si>
  <si>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</si>
  <si>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</si>
  <si>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</si>
  <si>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</si>
  <si>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</si>
  <si>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</si>
  <si>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</si>
  <si>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</si>
  <si>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</si>
  <si>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</si>
  <si>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</si>
  <si>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</si>
  <si>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</si>
  <si>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</si>
  <si>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</si>
  <si>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</si>
  <si>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</si>
  <si>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</si>
  <si>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</si>
  <si>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</si>
  <si>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</si>
  <si>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</si>
  <si>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</si>
  <si>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</si>
  <si>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</si>
  <si>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</si>
  <si>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</si>
  <si>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</si>
  <si>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</si>
  <si>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</si>
  <si>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</si>
  <si>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</si>
  <si>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</si>
  <si>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</si>
  <si>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</si>
  <si>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</si>
  <si>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</si>
  <si>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</si>
  <si>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</si>
  <si>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</si>
  <si>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</si>
  <si>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</si>
  <si>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</si>
  <si>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</si>
  <si>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</si>
  <si>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</si>
  <si>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</si>
  <si>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</si>
  <si>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</si>
  <si>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</si>
  <si>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</si>
  <si>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</si>
  <si>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</si>
  <si>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</si>
  <si>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</si>
  <si>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</si>
  <si>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</si>
  <si>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</si>
  <si>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</si>
  <si>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</si>
  <si>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</si>
  <si>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</si>
  <si>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</si>
  <si>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</si>
  <si>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</si>
  <si>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</si>
  <si>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</si>
  <si>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</si>
  <si>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</si>
  <si>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</si>
  <si>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</si>
  <si>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</si>
  <si>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</si>
  <si>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</si>
  <si>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</si>
  <si>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</si>
  <si>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</si>
  <si>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</si>
  <si>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</si>
  <si>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</si>
  <si>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</si>
  <si>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</si>
  <si>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</si>
  <si>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</si>
  <si>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</si>
  <si>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</si>
  <si>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</si>
  <si>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</si>
  <si>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</si>
  <si>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</si>
  <si>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</si>
  <si>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</si>
  <si>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</si>
  <si>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</si>
  <si>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</si>
  <si>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</si>
  <si>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</si>
  <si>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</si>
  <si>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</si>
  <si>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</si>
  <si>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</si>
  <si>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</si>
  <si>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</si>
  <si>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</si>
  <si>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</si>
  <si>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</si>
  <si>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</si>
  <si>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</si>
  <si>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</si>
  <si>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</si>
  <si>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</si>
  <si>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</si>
  <si>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</si>
  <si>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</si>
  <si>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</si>
  <si>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</si>
  <si>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</si>
  <si>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</si>
  <si>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</si>
  <si>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</si>
  <si>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</si>
  <si>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</si>
  <si>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</si>
  <si>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</si>
  <si>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</si>
  <si>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</si>
  <si>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</si>
  <si>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</si>
  <si>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</si>
  <si>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</si>
  <si>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</si>
  <si>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</si>
  <si>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</si>
  <si>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</si>
  <si>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</si>
  <si>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</si>
  <si>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</si>
  <si>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</si>
  <si>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</si>
  <si>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</si>
  <si>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</si>
  <si>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</si>
  <si>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</si>
  <si>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</si>
  <si>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</si>
  <si>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</si>
  <si>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</si>
  <si>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</si>
  <si>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</si>
  <si>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</si>
  <si>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</si>
  <si>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</si>
  <si>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</si>
  <si>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</si>
  <si>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</si>
  <si>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</si>
  <si>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</si>
  <si>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</si>
  <si>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</si>
  <si>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</si>
  <si>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</si>
  <si>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</si>
  <si>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</si>
  <si>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</si>
  <si>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</si>
  <si>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</si>
  <si>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</si>
  <si>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</si>
  <si>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</si>
  <si>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</si>
  <si>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</si>
  <si>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</si>
  <si>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</si>
  <si>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</si>
  <si>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</si>
  <si>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</si>
  <si>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</si>
  <si>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</si>
  <si>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</si>
  <si>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</si>
  <si>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</si>
  <si>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</si>
  <si>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</si>
  <si>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</si>
  <si>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</si>
  <si>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</si>
  <si>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</si>
  <si>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</si>
  <si>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</si>
  <si>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</si>
  <si>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</si>
  <si>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</si>
  <si>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</si>
  <si>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</si>
  <si>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</si>
  <si>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</si>
  <si>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</si>
  <si>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</si>
  <si>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</si>
  <si>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</si>
  <si>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</si>
  <si>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</si>
  <si>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</si>
  <si>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</si>
  <si>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</si>
  <si>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</si>
  <si>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</si>
  <si>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</si>
  <si>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</si>
  <si>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</si>
  <si>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</si>
  <si>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</si>
  <si>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</si>
  <si>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</si>
  <si>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</si>
  <si>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</si>
  <si>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</si>
  <si>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</si>
  <si>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</si>
  <si>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</si>
  <si>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</si>
  <si>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</si>
  <si>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</si>
  <si>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</si>
  <si>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</si>
  <si>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</si>
  <si>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</si>
  <si>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</si>
  <si>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</si>
  <si>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</si>
  <si>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</si>
  <si>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</si>
  <si>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</si>
  <si>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</si>
  <si>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</si>
  <si>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</si>
  <si>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</si>
  <si>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</si>
  <si>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</si>
  <si>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</si>
  <si>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</si>
  <si>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</si>
  <si>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</si>
  <si>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</si>
  <si>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</si>
  <si>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</si>
  <si>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</si>
  <si>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</si>
  <si>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</si>
  <si>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</si>
  <si>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</si>
  <si>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</si>
  <si>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</si>
  <si>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</si>
  <si>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</si>
  <si>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</si>
  <si>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</si>
  <si>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</si>
  <si>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</si>
  <si>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</si>
  <si>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</si>
  <si>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</si>
  <si>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</si>
  <si>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</si>
  <si>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</si>
  <si>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</si>
  <si>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</si>
  <si>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</si>
  <si>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</si>
  <si>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</si>
  <si>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</si>
  <si>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</si>
  <si>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</si>
  <si>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</si>
  <si>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</si>
  <si>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</si>
  <si>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</si>
  <si>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</si>
  <si>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</si>
  <si>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</si>
  <si>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</si>
  <si>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</si>
  <si>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</si>
  <si>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</si>
  <si>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</si>
  <si>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</si>
  <si>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</si>
  <si>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</si>
  <si>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</si>
  <si>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</si>
  <si>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</si>
  <si>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</si>
  <si>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</si>
  <si>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</si>
  <si>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</si>
  <si>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</si>
  <si>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</si>
  <si>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</si>
  <si>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</si>
  <si>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</si>
  <si>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</si>
  <si>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</si>
  <si>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</si>
  <si>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</si>
  <si>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</si>
  <si>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</si>
  <si>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</si>
  <si>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</si>
  <si>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</si>
  <si>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</si>
  <si>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</si>
  <si>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</si>
  <si>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</si>
  <si>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</si>
  <si>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</si>
  <si>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</si>
  <si>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</si>
  <si>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</si>
  <si>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</si>
  <si>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</si>
  <si>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</si>
  <si>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</si>
  <si>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</si>
  <si>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</si>
  <si>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</si>
  <si>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</si>
  <si>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</si>
  <si>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</si>
  <si>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</si>
  <si>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</si>
  <si>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</si>
  <si>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</si>
  <si>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</si>
  <si>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</si>
  <si>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</si>
  <si>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</si>
  <si>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</si>
  <si>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</si>
  <si>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</si>
  <si>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</si>
  <si>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</si>
  <si>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</si>
  <si>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</si>
  <si>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</si>
  <si>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</si>
  <si>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</si>
  <si>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</si>
  <si>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</si>
  <si>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</si>
  <si>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</si>
  <si>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</si>
  <si>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</si>
  <si>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</si>
  <si>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</si>
  <si>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</si>
  <si>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</si>
  <si>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</si>
  <si>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</si>
  <si>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</si>
  <si>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</si>
  <si>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</si>
  <si>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</si>
  <si>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</si>
  <si>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</si>
  <si>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</si>
  <si>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</si>
  <si>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</si>
  <si>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</si>
  <si>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</si>
  <si>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</si>
  <si>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</si>
  <si>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</si>
  <si>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</si>
  <si>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</si>
  <si>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</si>
  <si>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</si>
  <si>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</si>
  <si>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</si>
  <si>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</si>
  <si>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</si>
  <si>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</si>
  <si>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</si>
  <si>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</si>
  <si>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</si>
  <si>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</si>
  <si>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</si>
  <si>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</si>
  <si>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</si>
  <si>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</si>
  <si>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</si>
  <si>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</si>
  <si>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</si>
  <si>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</si>
  <si>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</si>
  <si>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</si>
  <si>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</si>
  <si>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</si>
  <si>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</si>
  <si>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</si>
  <si>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</si>
  <si>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</si>
  <si>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</si>
  <si>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</si>
  <si>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</si>
  <si>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</si>
  <si>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</si>
  <si>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</si>
  <si>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</si>
  <si>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</si>
  <si>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</si>
  <si>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</si>
  <si>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</si>
  <si>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</si>
  <si>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</si>
  <si>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</si>
  <si>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</si>
  <si>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</si>
  <si>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</si>
  <si>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</si>
  <si>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</si>
  <si>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</si>
  <si>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</si>
  <si>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</si>
  <si>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</si>
  <si>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</si>
  <si>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</si>
  <si>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</si>
  <si>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</si>
  <si>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</si>
  <si>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</si>
  <si>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</si>
  <si>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</si>
  <si>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</si>
  <si>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</si>
  <si>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</si>
  <si>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</si>
  <si>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</si>
  <si>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</si>
  <si>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</si>
  <si>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</si>
  <si>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</si>
  <si>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</si>
  <si>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</si>
  <si>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</si>
  <si>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</si>
  <si>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</si>
  <si>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</si>
  <si>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</si>
  <si>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</si>
  <si>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</si>
  <si>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</si>
  <si>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</si>
  <si>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</si>
  <si>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</si>
  <si>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</si>
  <si>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</si>
  <si>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</si>
  <si>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</si>
  <si>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</si>
  <si>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</si>
  <si>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</si>
  <si>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</si>
  <si>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</si>
  <si>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</si>
  <si>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</si>
  <si>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</si>
  <si>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</si>
  <si>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</si>
  <si>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</si>
  <si>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</si>
  <si>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</si>
  <si>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</si>
  <si>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</si>
  <si>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</si>
  <si>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</si>
  <si>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</si>
  <si>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</si>
  <si>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</si>
  <si>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</si>
  <si>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</si>
  <si>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</si>
  <si>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</si>
  <si>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</si>
  <si>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</si>
  <si>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</si>
  <si>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</si>
  <si>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</si>
  <si>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</si>
  <si>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</si>
  <si>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</si>
  <si>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</si>
  <si>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</si>
  <si>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</si>
  <si>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</si>
  <si>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</si>
  <si>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</si>
  <si>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</si>
  <si>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</si>
  <si>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</si>
  <si>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</si>
  <si>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</si>
  <si>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</si>
  <si>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</si>
  <si>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</si>
  <si>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</si>
  <si>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</si>
  <si>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</si>
  <si>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</si>
  <si>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</si>
  <si>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</si>
  <si>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</si>
  <si>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</si>
  <si>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</si>
  <si>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</si>
  <si>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</si>
  <si>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</si>
  <si>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</si>
  <si>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</si>
  <si>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</si>
  <si>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</si>
  <si>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</si>
  <si>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</si>
  <si>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</si>
  <si>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</si>
  <si>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</si>
  <si>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</si>
  <si>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</si>
  <si>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</si>
  <si>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</si>
  <si>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</si>
  <si>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</si>
  <si>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</si>
  <si>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</si>
  <si>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</si>
  <si>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</si>
  <si>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</si>
  <si>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</si>
  <si>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</si>
  <si>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</si>
  <si>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</si>
  <si>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</si>
  <si>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</si>
  <si>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</si>
  <si>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</si>
  <si>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</si>
  <si>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</si>
  <si>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</si>
  <si>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</si>
  <si>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</si>
  <si>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</si>
  <si>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</si>
  <si>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</si>
  <si>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</si>
  <si>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</si>
  <si>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</si>
  <si>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</si>
  <si>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</si>
  <si>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</si>
  <si>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</si>
  <si>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</si>
  <si>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</si>
  <si>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</si>
  <si>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</si>
  <si>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</si>
  <si>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</si>
  <si>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</si>
  <si>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</si>
  <si>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</si>
  <si>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</si>
  <si>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</si>
  <si>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</si>
  <si>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</si>
  <si>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</si>
  <si>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</si>
  <si>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</si>
  <si>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</si>
  <si>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</si>
  <si>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</si>
  <si>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</si>
  <si>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</si>
  <si>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</si>
  <si>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</si>
  <si>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</si>
  <si>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</si>
  <si>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</si>
  <si>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</si>
  <si>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</si>
  <si>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</si>
  <si>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</si>
  <si>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</si>
  <si>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</si>
  <si>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</si>
  <si>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</si>
  <si>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</si>
  <si>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</si>
  <si>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</si>
  <si>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</si>
  <si>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</si>
  <si>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</si>
  <si>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</si>
  <si>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</si>
  <si>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</si>
  <si>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</si>
  <si>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</si>
  <si>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</si>
  <si>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</si>
  <si>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</si>
  <si>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</si>
  <si>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</si>
  <si>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</si>
  <si>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</si>
  <si>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</si>
  <si>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</si>
  <si>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</si>
  <si>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</si>
  <si>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</si>
  <si>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</si>
  <si>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</si>
  <si>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</si>
  <si>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</si>
  <si>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</si>
  <si>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</si>
  <si>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</si>
  <si>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</si>
  <si>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</si>
  <si>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</si>
  <si>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</si>
  <si>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</si>
  <si>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</si>
  <si>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</si>
  <si>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</si>
  <si>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</si>
  <si>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</si>
  <si>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</si>
  <si>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</si>
  <si>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</si>
  <si>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</si>
  <si>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</si>
  <si>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</si>
  <si>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</si>
  <si>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</si>
  <si>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</si>
  <si>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</si>
  <si>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</si>
  <si>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</si>
  <si>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</si>
  <si>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</si>
  <si>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</si>
  <si>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</si>
  <si>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</si>
  <si>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</si>
  <si>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</si>
  <si>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</si>
  <si>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</si>
  <si>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</si>
  <si>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</si>
  <si>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</si>
  <si>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</si>
  <si>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</si>
  <si>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</si>
  <si>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</si>
  <si>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</si>
  <si>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</si>
  <si>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</si>
  <si>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</si>
  <si>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</si>
  <si>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</si>
  <si>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</si>
  <si>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</si>
  <si>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</si>
  <si>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</si>
  <si>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</si>
  <si>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</si>
  <si>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</si>
  <si>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</si>
  <si>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</si>
  <si>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</si>
  <si>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</si>
  <si>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</si>
  <si>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</si>
  <si>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</si>
  <si>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</si>
  <si>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</si>
  <si>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</si>
  <si>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</si>
  <si>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</si>
  <si>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</si>
  <si>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</si>
  <si>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</si>
  <si>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</si>
  <si>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</si>
  <si>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</si>
  <si>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</si>
  <si>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</si>
  <si>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</si>
  <si>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</si>
  <si>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</si>
  <si>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</si>
  <si>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</si>
  <si>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</si>
  <si>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</si>
  <si>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</si>
  <si>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</si>
  <si>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</si>
  <si>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</si>
  <si>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</si>
  <si>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</si>
  <si>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</si>
  <si>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</si>
  <si>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</si>
  <si>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</si>
  <si>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</si>
  <si>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</si>
  <si>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</si>
  <si>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</si>
  <si>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</si>
  <si>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</si>
  <si>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</si>
  <si>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</si>
  <si>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</si>
  <si>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</si>
  <si>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</si>
  <si>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</si>
  <si>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</si>
  <si>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</si>
  <si>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</si>
  <si>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</si>
  <si>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</si>
  <si>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</si>
  <si>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</si>
  <si>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</si>
  <si>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</si>
  <si>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</si>
  <si>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</si>
  <si>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</si>
  <si>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</si>
  <si>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</si>
  <si>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</si>
  <si>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</si>
  <si>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</si>
  <si>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</si>
  <si>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</si>
  <si>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</si>
  <si>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</si>
  <si>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</si>
  <si>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</si>
  <si>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</si>
  <si>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</si>
  <si>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</si>
  <si>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</si>
  <si>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</si>
  <si>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</si>
  <si>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</si>
  <si>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</si>
  <si>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</si>
  <si>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</si>
  <si>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</si>
  <si>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</si>
  <si>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</si>
  <si>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</si>
  <si>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</si>
  <si>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</si>
  <si>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</si>
  <si>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</si>
  <si>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</si>
  <si>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</si>
  <si>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</si>
  <si>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</si>
  <si>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</si>
  <si>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</si>
  <si>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</si>
  <si>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</si>
  <si>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</si>
  <si>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</si>
  <si>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</si>
  <si>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</si>
  <si>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</si>
  <si>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</si>
  <si>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</si>
  <si>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</si>
  <si>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</si>
  <si>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</si>
  <si>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</si>
  <si>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</si>
  <si>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</si>
  <si>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</si>
  <si>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</si>
  <si>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</si>
  <si>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</si>
  <si>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</si>
  <si>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</si>
  <si>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</si>
  <si>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</si>
  <si>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</si>
  <si>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</si>
  <si>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</si>
  <si>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</si>
  <si>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</si>
  <si>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</si>
  <si>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</si>
  <si>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</si>
  <si>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</si>
  <si>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</si>
  <si>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</si>
  <si>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</si>
  <si>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</si>
  <si>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</si>
  <si>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</si>
  <si>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</si>
  <si>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</si>
  <si>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</si>
  <si>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</si>
  <si>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</si>
  <si>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</si>
  <si>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</si>
  <si>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</si>
  <si>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</si>
  <si>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</si>
  <si>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</si>
  <si>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</si>
  <si>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</si>
  <si>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</si>
  <si>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</si>
  <si>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</si>
  <si>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</si>
  <si>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</si>
  <si>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</si>
  <si>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</si>
  <si>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</si>
  <si>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</si>
  <si>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</si>
  <si>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</si>
  <si>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</si>
  <si>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</si>
  <si>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</si>
  <si>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</si>
  <si>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</si>
  <si>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</si>
  <si>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</si>
  <si>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</si>
  <si>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</si>
  <si>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</si>
  <si>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</si>
  <si>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</si>
  <si>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</si>
  <si>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</si>
  <si>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</si>
  <si>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</si>
  <si>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</si>
  <si>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</si>
  <si>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</si>
  <si>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</si>
  <si>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</si>
  <si>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</si>
  <si>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</si>
  <si>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</si>
  <si>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</si>
  <si>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</si>
  <si>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</si>
  <si>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</si>
  <si>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</si>
  <si>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</si>
  <si>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</si>
  <si>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</si>
  <si>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</si>
  <si>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</si>
  <si>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</si>
  <si>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</si>
  <si>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</si>
  <si>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</si>
  <si>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</si>
  <si>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</si>
  <si>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</si>
  <si>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</si>
  <si>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</si>
  <si>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</si>
  <si>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</si>
  <si>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</si>
  <si>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</si>
  <si>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</si>
  <si>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</si>
  <si>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</si>
  <si>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</si>
  <si>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</si>
  <si>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</si>
  <si>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</si>
  <si>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</si>
  <si>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</si>
  <si>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</si>
  <si>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</si>
  <si>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</si>
  <si>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</si>
  <si>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</si>
  <si>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</si>
  <si>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</si>
  <si>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</si>
  <si>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</si>
  <si>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</si>
  <si>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</si>
  <si>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</si>
  <si>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</si>
  <si>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</si>
  <si>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</si>
  <si>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</si>
  <si>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</si>
  <si>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</si>
  <si>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</si>
  <si>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</si>
  <si>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</si>
  <si>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</si>
  <si>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</si>
  <si>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</si>
  <si>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</si>
  <si>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</si>
  <si>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</si>
  <si>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</si>
  <si>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</si>
  <si>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</si>
  <si>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</si>
  <si>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</si>
  <si>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</si>
  <si>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</si>
  <si>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</si>
  <si>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</si>
  <si>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</si>
  <si>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</si>
  <si>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</si>
  <si>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</si>
  <si>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</si>
  <si>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</si>
  <si>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</si>
  <si>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</si>
  <si>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</si>
  <si>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</si>
  <si>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</si>
  <si>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</si>
  <si>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</si>
  <si>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</si>
  <si>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</si>
  <si>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</si>
  <si>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</si>
  <si>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</si>
  <si>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</si>
  <si>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</si>
  <si>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</si>
  <si>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</si>
  <si>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</si>
  <si>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</si>
  <si>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</si>
  <si>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</si>
  <si>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</si>
  <si>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</si>
  <si>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</si>
  <si>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</si>
  <si>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</si>
  <si>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</si>
  <si>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</si>
  <si>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</si>
  <si>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</si>
  <si>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</si>
  <si>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</si>
  <si>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</si>
  <si>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</si>
  <si>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</si>
  <si>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</si>
  <si>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</si>
  <si>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</si>
  <si>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</si>
  <si>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</si>
  <si>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</si>
  <si>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</si>
  <si>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</si>
  <si>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</si>
  <si>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</si>
  <si>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</si>
  <si>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</si>
  <si>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</si>
  <si>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</si>
  <si>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</si>
  <si>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</si>
  <si>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</si>
  <si>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</si>
  <si>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</si>
  <si>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</si>
  <si>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</si>
  <si>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</si>
  <si>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</si>
  <si>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</si>
  <si>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</si>
  <si>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</si>
  <si>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</si>
  <si>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</si>
  <si>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</si>
  <si>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</si>
  <si>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</si>
  <si>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</si>
  <si>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</si>
  <si>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</si>
  <si>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</si>
  <si>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</si>
  <si>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</si>
  <si>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</si>
  <si>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</si>
  <si>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</si>
  <si>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</si>
  <si>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</si>
  <si>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</si>
  <si>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</si>
  <si>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</si>
  <si>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</si>
  <si>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</si>
  <si>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</si>
  <si>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</si>
  <si>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</si>
  <si>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</si>
  <si>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</si>
  <si>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</si>
  <si>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</si>
  <si>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</si>
  <si>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</si>
  <si>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</si>
  <si>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</si>
  <si>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</si>
  <si>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</si>
  <si>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</si>
  <si>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</si>
  <si>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</si>
  <si>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</si>
  <si>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</si>
  <si>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</si>
  <si>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</si>
  <si>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</si>
  <si>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</si>
  <si>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</si>
  <si>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</si>
  <si>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</si>
  <si>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</si>
  <si>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</si>
  <si>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</si>
  <si>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</si>
  <si>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</si>
  <si>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</si>
  <si>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</si>
  <si>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</si>
  <si>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</si>
  <si>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</si>
  <si>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</si>
  <si>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</si>
  <si>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</si>
  <si>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</si>
  <si>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</si>
  <si>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</si>
  <si>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</si>
  <si>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</si>
  <si>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</si>
  <si>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</si>
  <si>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</si>
  <si>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</si>
  <si>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</si>
  <si>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</si>
  <si>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</si>
  <si>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</si>
  <si>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</si>
  <si>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</si>
  <si>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</si>
  <si>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</si>
  <si>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</si>
  <si>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</si>
  <si>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</si>
  <si>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</si>
  <si>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</si>
  <si>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</si>
  <si>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</si>
  <si>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</si>
  <si>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</si>
  <si>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</si>
  <si>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</si>
  <si>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</si>
  <si>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</si>
  <si>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</si>
  <si>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</si>
  <si>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</si>
  <si>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</si>
  <si>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</si>
  <si>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</si>
  <si>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</si>
  <si>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</si>
  <si>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</si>
  <si>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</si>
  <si>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</si>
  <si>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</si>
  <si>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</si>
  <si>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</si>
  <si>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</si>
  <si>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</si>
  <si>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</si>
  <si>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</si>
  <si>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</si>
  <si>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</si>
  <si>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</si>
  <si>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</si>
  <si>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</si>
  <si>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</si>
  <si>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</si>
  <si>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</si>
  <si>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</si>
  <si>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</si>
  <si>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</si>
  <si>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</si>
  <si>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</si>
  <si>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</si>
  <si>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</si>
  <si>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</si>
  <si>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</si>
  <si>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</si>
  <si>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</si>
  <si>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</si>
  <si>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</si>
  <si>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</si>
  <si>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</si>
  <si>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</si>
  <si>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</si>
  <si>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</si>
  <si>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</si>
  <si>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</si>
  <si>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</si>
  <si>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</si>
  <si>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</si>
  <si>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</si>
  <si>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</si>
  <si>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</si>
  <si>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</si>
  <si>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</si>
  <si>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</si>
  <si>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</si>
  <si>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</si>
  <si>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</si>
  <si>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</si>
  <si>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</si>
  <si>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</si>
  <si>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</si>
  <si>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</si>
  <si>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</si>
  <si>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</si>
  <si>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</si>
  <si>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</si>
  <si>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</si>
  <si>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</si>
  <si>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</si>
  <si>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</si>
  <si>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</si>
  <si>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</si>
  <si>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</si>
  <si>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</si>
  <si>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</si>
  <si>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</si>
  <si>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</si>
  <si>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</si>
  <si>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</si>
  <si>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</si>
  <si>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</si>
  <si>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</si>
  <si>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</si>
  <si>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</si>
  <si>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</si>
  <si>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</si>
  <si>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</si>
  <si>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</si>
  <si>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</si>
  <si>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</si>
  <si>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</si>
  <si>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</si>
  <si>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</si>
  <si>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</si>
  <si>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</si>
  <si>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</si>
  <si>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</si>
  <si>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</si>
  <si>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</si>
  <si>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</si>
  <si>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</si>
  <si>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</si>
  <si>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</si>
  <si>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</si>
  <si>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</si>
  <si>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</si>
  <si>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</si>
  <si>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</si>
  <si>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</si>
  <si>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</si>
  <si>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</si>
  <si>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</si>
  <si>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</si>
  <si>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</si>
  <si>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</si>
  <si>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</si>
  <si>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</si>
  <si>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</si>
  <si>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</si>
  <si>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</si>
  <si>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</si>
  <si>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</si>
  <si>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</si>
  <si>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</si>
  <si>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</si>
  <si>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</si>
  <si>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</si>
  <si>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</si>
  <si>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</si>
  <si>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</si>
  <si>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</si>
  <si>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</si>
  <si>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</si>
  <si>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</si>
  <si>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</si>
  <si>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</si>
  <si>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</si>
  <si>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</si>
  <si>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</si>
  <si>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</si>
  <si>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</si>
  <si>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</si>
  <si>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</si>
  <si>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</si>
  <si>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</si>
  <si>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</si>
  <si>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</si>
  <si>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</si>
  <si>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</si>
  <si>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</si>
  <si>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</si>
  <si>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</si>
  <si>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</si>
  <si>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</si>
  <si>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</si>
  <si>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</si>
  <si>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</si>
  <si>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</si>
  <si>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</si>
  <si>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</si>
  <si>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</si>
  <si>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</si>
  <si>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</si>
  <si>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</si>
  <si>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</si>
  <si>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</si>
  <si>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</si>
  <si>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</si>
  <si>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</si>
  <si>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</si>
  <si>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</si>
  <si>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</si>
  <si>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</si>
  <si>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</si>
  <si>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</si>
  <si>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</si>
  <si>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</si>
  <si>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</si>
  <si>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</si>
  <si>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</si>
  <si>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</si>
  <si>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</si>
  <si>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</si>
  <si>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</si>
  <si>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</si>
  <si>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</si>
  <si>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</si>
  <si>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</si>
  <si>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</si>
  <si>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</si>
  <si>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</si>
  <si>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</si>
  <si>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</si>
  <si>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</si>
  <si>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</si>
  <si>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</si>
  <si>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</si>
  <si>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</si>
  <si>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</si>
  <si>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</si>
  <si>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</si>
  <si>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</si>
  <si>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</si>
  <si>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</si>
  <si>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</si>
  <si>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</si>
  <si>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</si>
  <si>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</si>
  <si>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</si>
  <si>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</si>
  <si>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</si>
  <si>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</si>
  <si>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</si>
  <si>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</si>
  <si>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</si>
  <si>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</si>
  <si>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</si>
  <si>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</si>
  <si>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</si>
  <si>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</si>
  <si>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</si>
  <si>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</si>
  <si>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</si>
  <si>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</si>
  <si>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</si>
  <si>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</si>
  <si>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</si>
  <si>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</si>
  <si>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</si>
  <si>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</si>
  <si>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</si>
  <si>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</si>
  <si>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</si>
  <si>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</si>
  <si>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</si>
  <si>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</si>
  <si>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</si>
  <si>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</si>
  <si>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</si>
  <si>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</si>
  <si>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</si>
  <si>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</si>
  <si>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</si>
  <si>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</si>
  <si>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</si>
  <si>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</si>
  <si>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</si>
  <si>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</si>
  <si>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</si>
  <si>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</si>
  <si>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</si>
  <si>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</si>
  <si>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</si>
  <si>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</si>
  <si>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</si>
  <si>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</si>
  <si>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</si>
  <si>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</si>
  <si>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</si>
  <si>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</si>
  <si>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</si>
  <si>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</si>
  <si>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</si>
  <si>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</si>
  <si>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</si>
  <si>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</si>
  <si>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</si>
  <si>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</si>
  <si>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</si>
  <si>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</si>
  <si>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</si>
  <si>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</si>
  <si>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</si>
  <si>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</si>
  <si>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</si>
  <si>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</si>
  <si>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</si>
  <si>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</si>
  <si>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</si>
  <si>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</si>
  <si>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</si>
  <si>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</si>
  <si>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</si>
  <si>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</si>
  <si>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</si>
  <si>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</si>
  <si>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</si>
  <si>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</si>
  <si>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</si>
  <si>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</si>
  <si>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</si>
  <si>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</si>
  <si>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</si>
  <si>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</si>
  <si>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</si>
  <si>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</si>
  <si>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</si>
  <si>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</si>
  <si>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</si>
  <si>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</si>
  <si>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</si>
  <si>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</si>
  <si>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</si>
  <si>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</si>
  <si>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</si>
  <si>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</si>
  <si>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</si>
  <si>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</si>
  <si>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</si>
  <si>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</si>
  <si>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</si>
  <si>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</si>
  <si>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</si>
  <si>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</si>
  <si>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</si>
  <si>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</si>
  <si>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</si>
  <si>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</si>
  <si>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</si>
  <si>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</si>
  <si>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</si>
  <si>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</si>
  <si>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</si>
  <si>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</si>
  <si>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</si>
  <si>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</si>
  <si>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</si>
  <si>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</si>
  <si>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</si>
  <si>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</si>
  <si>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</si>
  <si>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</si>
  <si>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</si>
  <si>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</si>
  <si>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</si>
  <si>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</si>
  <si>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</si>
  <si>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</si>
  <si>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</si>
  <si>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</si>
  <si>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</si>
  <si>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</si>
  <si>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</si>
  <si>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</si>
  <si>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</si>
  <si>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</si>
  <si>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</si>
  <si>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</si>
  <si>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</si>
  <si>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</si>
  <si>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</si>
  <si>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</si>
  <si>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</si>
  <si>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</si>
  <si>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</si>
  <si>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</si>
  <si>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</si>
  <si>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</si>
  <si>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</si>
  <si>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</si>
  <si>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</si>
  <si>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</si>
  <si>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</si>
  <si>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</si>
  <si>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</si>
  <si>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</si>
  <si>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</si>
  <si>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</si>
  <si>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</si>
  <si>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</si>
  <si>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</si>
  <si>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</si>
  <si>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</si>
  <si>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</si>
  <si>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</si>
  <si>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</si>
  <si>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</si>
  <si>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</si>
  <si>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</si>
  <si>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</si>
  <si>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</si>
  <si>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</si>
  <si>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</si>
  <si>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</si>
  <si>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</si>
  <si>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</si>
  <si>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</si>
  <si>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</si>
  <si>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</si>
  <si>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</si>
  <si>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</si>
  <si>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</si>
  <si>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</si>
  <si>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</si>
  <si>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</si>
  <si>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</si>
  <si>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</si>
  <si>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</si>
  <si>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</si>
  <si>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</si>
  <si>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</si>
  <si>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</si>
  <si>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</si>
  <si>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</si>
  <si>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</si>
  <si>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</si>
  <si>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</si>
  <si>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</si>
  <si>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</si>
  <si>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</si>
  <si>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</si>
  <si>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</si>
  <si>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</si>
  <si>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</si>
  <si>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</si>
  <si>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</si>
  <si>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</si>
  <si>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</si>
  <si>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</si>
  <si>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</si>
  <si>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</si>
  <si>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</si>
  <si>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</si>
  <si>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</si>
  <si>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</si>
  <si>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</si>
  <si>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</si>
  <si>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</si>
  <si>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</si>
  <si>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</si>
  <si>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</si>
  <si>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</si>
  <si>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</si>
  <si>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</si>
  <si>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</si>
  <si>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</si>
  <si>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</si>
  <si>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</si>
  <si>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</si>
  <si>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</si>
  <si>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</si>
  <si>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</si>
  <si>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</si>
  <si>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</si>
  <si>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</si>
  <si>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</si>
  <si>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</si>
  <si>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</si>
  <si>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</si>
  <si>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</si>
  <si>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</si>
  <si>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</si>
  <si>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</si>
  <si>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</si>
  <si>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</si>
  <si>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</si>
  <si>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</si>
  <si>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</si>
  <si>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</si>
  <si>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</si>
  <si>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</si>
  <si>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</si>
  <si>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</si>
  <si>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</si>
  <si>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</si>
  <si>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</si>
  <si>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</si>
  <si>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</si>
  <si>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</si>
  <si>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</si>
  <si>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</si>
  <si>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</si>
  <si>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</si>
  <si>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</si>
  <si>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</si>
  <si>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</si>
  <si>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</si>
  <si>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</si>
  <si>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</si>
  <si>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</si>
  <si>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</si>
  <si>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</si>
  <si>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</si>
  <si>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</si>
  <si>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</si>
  <si>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</si>
  <si>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</si>
  <si>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</si>
  <si>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</si>
  <si>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</si>
  <si>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</si>
  <si>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</si>
  <si>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</si>
  <si>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</si>
  <si>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</si>
  <si>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</si>
  <si>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</si>
  <si>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</si>
  <si>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</si>
  <si>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</si>
  <si>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</si>
  <si>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</si>
  <si>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</si>
  <si>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</si>
  <si>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</si>
  <si>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</si>
  <si>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</si>
  <si>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</si>
  <si>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</si>
  <si>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</si>
  <si>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</si>
  <si>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</si>
  <si>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</si>
  <si>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</si>
  <si>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</si>
  <si>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</si>
  <si>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</si>
  <si>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</si>
  <si>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</si>
  <si>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</si>
  <si>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</si>
  <si>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</si>
  <si>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</si>
  <si>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</si>
  <si>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</si>
  <si>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</si>
  <si>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</si>
  <si>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</si>
  <si>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</si>
  <si>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</si>
  <si>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</si>
  <si>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</si>
  <si>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</si>
  <si>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</si>
  <si>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</si>
  <si>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</si>
  <si>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</si>
  <si>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</si>
  <si>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</si>
  <si>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</si>
  <si>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</si>
  <si>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</si>
  <si>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</si>
  <si>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</si>
  <si>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</si>
  <si>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</si>
  <si>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</si>
  <si>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</si>
  <si>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</si>
  <si>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</si>
  <si>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</si>
  <si>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</si>
  <si>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</si>
  <si>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</si>
  <si>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</si>
  <si>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</si>
  <si>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</si>
  <si>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</si>
  <si>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</si>
  <si>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</si>
  <si>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</si>
  <si>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</si>
  <si>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</si>
  <si>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</si>
  <si>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</si>
  <si>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</si>
  <si>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</si>
  <si>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</si>
  <si>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</si>
  <si>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</si>
  <si>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</si>
  <si>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</si>
  <si>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</si>
  <si>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</si>
  <si>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</si>
  <si>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</si>
  <si>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</si>
  <si>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</si>
  <si>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</si>
  <si>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</si>
  <si>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</si>
  <si>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</si>
  <si>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</si>
  <si>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</si>
  <si>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</si>
  <si>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</si>
  <si>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</si>
  <si>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</si>
  <si>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</si>
  <si>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</si>
  <si>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</si>
  <si>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</si>
  <si>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</si>
  <si>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</si>
  <si>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</si>
  <si>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</si>
  <si>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</si>
  <si>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</si>
  <si>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</si>
  <si>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</si>
  <si>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</si>
  <si>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</si>
  <si>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</si>
  <si>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</si>
  <si>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</si>
  <si>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</si>
  <si>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</si>
  <si>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</si>
  <si>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</si>
  <si>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</si>
  <si>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</si>
  <si>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</si>
  <si>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</si>
  <si>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</si>
  <si>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</si>
  <si>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</si>
  <si>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</si>
  <si>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</si>
  <si>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</si>
  <si>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</si>
  <si>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</si>
  <si>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</si>
  <si>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</si>
  <si>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</si>
  <si>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</si>
  <si>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</si>
  <si>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</si>
  <si>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</si>
  <si>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</si>
  <si>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</si>
  <si>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</si>
  <si>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</si>
  <si>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</si>
  <si>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</si>
  <si>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</si>
  <si>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</si>
  <si>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</si>
  <si>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</si>
  <si>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</si>
  <si>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</si>
  <si>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</si>
  <si>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</si>
  <si>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</si>
  <si>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</si>
  <si>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</si>
  <si>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</si>
  <si>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</si>
  <si>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</si>
  <si>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</si>
  <si>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</si>
  <si>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</si>
  <si>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</si>
  <si>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</si>
  <si>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</si>
  <si>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</si>
  <si>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</si>
  <si>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</si>
  <si>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</si>
  <si>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</si>
  <si>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</si>
  <si>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</si>
  <si>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</si>
  <si>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</si>
  <si>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</si>
  <si>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</si>
  <si>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</si>
  <si>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</si>
  <si>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</si>
  <si>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</si>
  <si>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</si>
  <si>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</si>
  <si>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</si>
  <si>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</si>
  <si>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</si>
  <si>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</si>
  <si>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</si>
  <si>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</si>
  <si>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</si>
  <si>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</si>
  <si>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</si>
  <si>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</si>
  <si>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</si>
  <si>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</si>
  <si>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</si>
  <si>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</si>
  <si>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</si>
  <si>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</si>
  <si>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</si>
  <si>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</si>
  <si>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</si>
  <si>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</si>
  <si>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</si>
  <si>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</si>
  <si>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</si>
  <si>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</si>
  <si>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</si>
  <si>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</si>
  <si>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</si>
  <si>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</si>
  <si>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</si>
  <si>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</si>
  <si>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</si>
  <si>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</si>
  <si>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</si>
  <si>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</si>
  <si>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</si>
  <si>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</si>
  <si>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</si>
  <si>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</si>
  <si>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</si>
  <si>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</si>
  <si>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</si>
  <si>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</si>
  <si>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</si>
  <si>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</si>
  <si>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</si>
  <si>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</si>
  <si>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</si>
  <si>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</si>
  <si>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</si>
  <si>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</si>
  <si>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</si>
  <si>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</si>
  <si>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</si>
  <si>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</si>
  <si>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</si>
  <si>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</si>
  <si>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</si>
  <si>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</si>
  <si>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</si>
  <si>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</si>
  <si>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</si>
  <si>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</si>
  <si>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</si>
  <si>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</si>
  <si>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</si>
  <si>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</si>
  <si>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</si>
  <si>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</si>
  <si>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</si>
  <si>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</si>
  <si>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</si>
  <si>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</si>
  <si>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</si>
  <si>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</si>
  <si>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</si>
  <si>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</si>
  <si>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</si>
  <si>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</si>
  <si>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</si>
  <si>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</si>
  <si>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</si>
  <si>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</si>
  <si>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</si>
  <si>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</si>
  <si>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</si>
  <si>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</si>
  <si>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</si>
  <si>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</si>
  <si>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</si>
  <si>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</si>
  <si>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</si>
  <si>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</si>
  <si>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</si>
  <si>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</si>
  <si>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</si>
  <si>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</si>
  <si>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</si>
  <si>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</si>
  <si>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</si>
  <si>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</si>
  <si>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</si>
  <si>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</si>
  <si>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</si>
  <si>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</si>
  <si>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</si>
  <si>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</si>
  <si>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</si>
  <si>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</si>
  <si>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</si>
  <si>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</si>
  <si>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</si>
  <si>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</si>
  <si>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</si>
  <si>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</si>
  <si>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</si>
  <si>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</si>
  <si>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</si>
  <si>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</si>
  <si>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</si>
  <si>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</si>
  <si>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</si>
  <si>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</si>
  <si>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</si>
  <si>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</si>
  <si>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</si>
  <si>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</si>
  <si>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</si>
  <si>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</si>
  <si>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</si>
  <si>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</si>
  <si>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</si>
  <si>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</si>
  <si>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</si>
  <si>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</si>
  <si>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</si>
  <si>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</si>
  <si>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</si>
  <si>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</si>
  <si>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</si>
  <si>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</si>
  <si>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</si>
  <si>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</si>
  <si>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</si>
  <si>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</si>
  <si>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</si>
  <si>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</si>
  <si>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</si>
  <si>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</si>
  <si>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</si>
  <si>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</si>
  <si>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</si>
  <si>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</si>
  <si>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</si>
  <si>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</si>
  <si>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</si>
  <si>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</si>
  <si>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</si>
  <si>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</si>
  <si>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</si>
  <si>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</si>
  <si>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</si>
  <si>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</si>
  <si>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</si>
  <si>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</si>
  <si>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</si>
  <si>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</si>
  <si>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</si>
  <si>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</si>
  <si>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</si>
  <si>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</si>
  <si>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</si>
  <si>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</si>
  <si>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</si>
  <si>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</si>
  <si>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</si>
  <si>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</si>
  <si>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</si>
  <si>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</si>
  <si>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</si>
  <si>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</si>
  <si>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</si>
  <si>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</si>
  <si>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</si>
  <si>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</si>
  <si>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</si>
  <si>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</si>
  <si>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</si>
  <si>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</si>
  <si>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</si>
  <si>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</si>
  <si>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</si>
  <si>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</si>
  <si>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</si>
  <si>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</si>
  <si>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</si>
  <si>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</si>
  <si>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</si>
  <si>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</si>
  <si>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</si>
  <si>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</si>
  <si>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</si>
  <si>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</si>
  <si>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</si>
  <si>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</si>
  <si>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</si>
  <si>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</si>
  <si>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</si>
  <si>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</si>
  <si>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</si>
  <si>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</si>
  <si>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</si>
  <si>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</si>
  <si>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</si>
  <si>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</si>
  <si>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</si>
  <si>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</si>
  <si>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</si>
  <si>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</si>
  <si>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</si>
  <si>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</si>
  <si>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</si>
  <si>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</si>
  <si>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</si>
  <si>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</si>
  <si>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</si>
  <si>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</si>
  <si>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</si>
  <si>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</si>
  <si>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</si>
  <si>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</si>
  <si>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</si>
  <si>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</si>
  <si>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</si>
  <si>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</si>
  <si>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</si>
  <si>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</si>
  <si>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</si>
  <si>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</si>
  <si>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</si>
  <si>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</si>
  <si>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</si>
  <si>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</si>
  <si>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</si>
  <si>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</si>
  <si>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</si>
  <si>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</si>
  <si>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</si>
  <si>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</si>
  <si>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</si>
  <si>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</si>
  <si>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</si>
  <si>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</si>
  <si>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</si>
  <si>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</si>
  <si>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</si>
  <si>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</si>
  <si>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</si>
  <si>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</si>
  <si>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</si>
  <si>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</si>
  <si>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</si>
  <si>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</si>
  <si>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</si>
  <si>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</si>
  <si>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</si>
  <si>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</si>
  <si>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</si>
  <si>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</si>
  <si>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</si>
  <si>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</si>
  <si>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</si>
  <si>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</si>
  <si>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</si>
  <si>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</si>
  <si>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</si>
  <si>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</si>
  <si>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</si>
  <si>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</si>
  <si>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</si>
  <si>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</si>
  <si>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</si>
  <si>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</si>
  <si>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</si>
  <si>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</si>
  <si>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</si>
  <si>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</si>
  <si>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</si>
  <si>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</si>
  <si>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</si>
  <si>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</si>
  <si>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</si>
  <si>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</si>
  <si>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</si>
  <si>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</si>
  <si>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</si>
  <si>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</si>
  <si>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</si>
  <si>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</si>
  <si>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</si>
  <si>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</si>
  <si>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</si>
  <si>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</si>
  <si>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</si>
  <si>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</si>
  <si>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</si>
  <si>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</si>
  <si>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</si>
  <si>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</si>
  <si>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</si>
  <si>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</si>
  <si>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</si>
  <si>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</si>
  <si>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</si>
  <si>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</si>
  <si>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</si>
  <si>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</si>
  <si>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</si>
  <si>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</si>
  <si>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</si>
  <si>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</si>
  <si>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</si>
  <si>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</si>
  <si>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</si>
  <si>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</si>
  <si>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</si>
  <si>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</si>
  <si>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</si>
  <si>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</si>
  <si>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</si>
  <si>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</si>
  <si>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</si>
  <si>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</si>
  <si>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</si>
  <si>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</si>
  <si>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</si>
  <si>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</si>
  <si>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</si>
  <si>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</si>
  <si>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</si>
  <si>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</si>
  <si>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</si>
  <si>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</si>
  <si>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</si>
  <si>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</si>
  <si>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</si>
  <si>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</si>
  <si>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</si>
  <si>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</si>
  <si>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</si>
  <si>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</si>
  <si>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</si>
  <si>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</si>
  <si>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</si>
  <si>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</si>
  <si>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</si>
  <si>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</si>
  <si>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</si>
  <si>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</si>
  <si>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</si>
  <si>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</si>
  <si>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</si>
  <si>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</si>
  <si>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</si>
  <si>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</si>
  <si>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</si>
  <si>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</si>
  <si>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</si>
  <si>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</si>
  <si>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</si>
  <si>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</si>
  <si>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</si>
  <si>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</si>
  <si>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</si>
  <si>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</si>
  <si>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</si>
  <si>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</si>
  <si>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</si>
  <si>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</si>
  <si>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</si>
  <si>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</si>
  <si>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</si>
  <si>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</si>
  <si>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</si>
  <si>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</si>
  <si>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</si>
  <si>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</si>
  <si>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</si>
  <si>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</si>
  <si>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</si>
  <si>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</si>
  <si>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</si>
  <si>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</si>
  <si>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</si>
  <si>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</si>
  <si>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</si>
  <si>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</si>
  <si>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</si>
  <si>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</si>
  <si>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</si>
  <si>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</si>
  <si>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</si>
  <si>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</si>
  <si>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</si>
  <si>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</si>
  <si>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</si>
  <si>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</si>
  <si>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</si>
  <si>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</si>
  <si>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</si>
  <si>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</si>
  <si>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</si>
  <si>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</si>
  <si>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</si>
  <si>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</si>
  <si>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</si>
  <si>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</si>
  <si>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</si>
  <si>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</si>
  <si>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</si>
  <si>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</si>
  <si>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</si>
  <si>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</si>
  <si>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</si>
  <si>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</si>
  <si>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</si>
  <si>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</si>
  <si>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</si>
  <si>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</si>
  <si>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</si>
  <si>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</si>
  <si>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</si>
  <si>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</si>
  <si>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</si>
  <si>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</si>
  <si>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</si>
  <si>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</si>
  <si>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</si>
  <si>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</si>
  <si>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</si>
  <si>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</si>
  <si>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</si>
  <si>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</si>
  <si>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</si>
  <si>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</si>
  <si>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</si>
  <si>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</si>
  <si>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</si>
  <si>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</si>
  <si>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</si>
  <si>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</si>
  <si>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</si>
  <si>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</si>
  <si>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</si>
  <si>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</si>
  <si>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</si>
  <si>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</si>
  <si>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</si>
  <si>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</si>
  <si>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</si>
  <si>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</si>
  <si>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</si>
  <si>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</si>
  <si>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</si>
  <si>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</si>
  <si>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</si>
  <si>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</si>
  <si>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</si>
  <si>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</si>
  <si>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</si>
  <si>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</si>
  <si>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</si>
  <si>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</si>
  <si>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</si>
  <si>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</si>
  <si>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</si>
  <si>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</si>
  <si>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</si>
  <si>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</si>
  <si>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</si>
  <si>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</si>
  <si>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</si>
  <si>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</si>
  <si>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</si>
  <si>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</si>
  <si>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</si>
  <si>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</si>
  <si>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</si>
  <si>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</si>
  <si>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</si>
  <si>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</si>
  <si>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</si>
  <si>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</si>
  <si>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</si>
  <si>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</si>
  <si>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</si>
  <si>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</si>
  <si>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</si>
  <si>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</si>
  <si>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</si>
  <si>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</si>
  <si>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</si>
  <si>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</si>
  <si>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</si>
  <si>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</si>
  <si>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</si>
  <si>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</si>
  <si>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</si>
  <si>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</si>
  <si>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</si>
  <si>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</si>
  <si>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</si>
  <si>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</si>
  <si>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</si>
  <si>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</si>
  <si>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</si>
  <si>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</si>
  <si>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</si>
  <si>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</si>
  <si>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</si>
  <si>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</si>
  <si>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</si>
  <si>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</si>
  <si>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</si>
  <si>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</si>
  <si>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</si>
  <si>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</si>
  <si>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</si>
  <si>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</si>
  <si>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</si>
  <si>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</si>
  <si>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</si>
  <si>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</si>
  <si>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</si>
  <si>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</si>
  <si>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</si>
  <si>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</si>
  <si>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</si>
  <si>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</si>
  <si>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</si>
  <si>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</si>
  <si>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</si>
  <si>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</si>
  <si>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</si>
  <si>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</si>
  <si>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</si>
  <si>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</si>
  <si>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</si>
  <si>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</si>
  <si>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</si>
  <si>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</si>
  <si>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</si>
  <si>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</si>
  <si>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</si>
  <si>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</si>
  <si>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</si>
  <si>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</si>
  <si>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</si>
  <si>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</si>
  <si>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</si>
  <si>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</si>
  <si>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</si>
  <si>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</si>
  <si>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</si>
  <si>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</si>
  <si>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</si>
  <si>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</si>
  <si>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</si>
  <si>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</si>
  <si>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</si>
  <si>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</si>
  <si>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</si>
  <si>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</si>
  <si>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</si>
  <si>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</si>
  <si>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</si>
  <si>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</si>
  <si>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</si>
  <si>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</si>
  <si>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</si>
  <si>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</si>
  <si>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</si>
  <si>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</si>
  <si>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</si>
  <si>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</si>
  <si>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</si>
  <si>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</si>
  <si>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</si>
  <si>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</si>
  <si>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</si>
  <si>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</si>
  <si>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</si>
  <si>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</si>
  <si>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</si>
  <si>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</si>
  <si>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</si>
  <si>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</si>
  <si>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</si>
  <si>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</si>
  <si>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</si>
  <si>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</si>
  <si>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</si>
  <si>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</si>
  <si>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</si>
  <si>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</si>
  <si>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</si>
  <si>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</si>
  <si>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</si>
  <si>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</si>
  <si>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</si>
  <si>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</si>
  <si>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</si>
  <si>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</si>
  <si>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</si>
  <si>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</si>
  <si>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</si>
  <si>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</si>
  <si>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</si>
  <si>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</si>
  <si>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</si>
  <si>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</si>
  <si>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</si>
  <si>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</si>
  <si>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</si>
  <si>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</si>
  <si>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</si>
  <si>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</si>
  <si>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</si>
  <si>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</si>
  <si>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</si>
  <si>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</si>
  <si>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</si>
  <si>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</si>
  <si>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</si>
  <si>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</si>
  <si>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</si>
  <si>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</si>
  <si>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</si>
  <si>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</si>
  <si>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</si>
  <si>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</si>
  <si>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</si>
  <si>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</si>
  <si>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</si>
  <si>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</si>
  <si>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</si>
  <si>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</si>
  <si>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</si>
  <si>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</si>
  <si>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</si>
  <si>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</si>
  <si>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</si>
  <si>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</si>
  <si>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</si>
  <si>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</si>
  <si>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</si>
  <si>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</si>
  <si>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</si>
  <si>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</si>
  <si>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</si>
  <si>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</si>
  <si>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</si>
  <si>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</si>
  <si>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</si>
  <si>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</si>
  <si>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</si>
  <si>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</si>
  <si>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</si>
  <si>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</si>
  <si>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</si>
  <si>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</si>
  <si>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</si>
  <si>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</si>
  <si>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</si>
  <si>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</si>
  <si>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</si>
  <si>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</si>
  <si>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</si>
  <si>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</si>
  <si>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</si>
  <si>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</si>
  <si>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</si>
  <si>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</si>
  <si>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</si>
  <si>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</si>
  <si>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</si>
  <si>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</si>
  <si>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</si>
  <si>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</si>
  <si>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</si>
  <si>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</si>
  <si>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</si>
  <si>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</si>
  <si>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</si>
  <si>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</si>
  <si>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</si>
  <si>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</si>
  <si>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</si>
  <si>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</si>
  <si>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</si>
  <si>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</si>
  <si>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</si>
  <si>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</si>
  <si>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</si>
  <si>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</si>
  <si>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</si>
  <si>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</si>
  <si>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</si>
  <si>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</si>
  <si>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</si>
  <si>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</si>
  <si>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</si>
  <si>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</si>
  <si>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</si>
  <si>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</si>
  <si>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</si>
  <si>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</si>
  <si>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</si>
  <si>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</si>
  <si>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</si>
  <si>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</si>
  <si>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</si>
  <si>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</si>
  <si>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</si>
  <si>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</si>
  <si>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</si>
  <si>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</si>
  <si>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</si>
  <si>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</si>
  <si>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</si>
  <si>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</si>
  <si>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</si>
  <si>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</si>
  <si>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</si>
  <si>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</si>
  <si>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</si>
  <si>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</si>
  <si>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</si>
  <si>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</si>
  <si>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</si>
  <si>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</si>
  <si>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</si>
  <si>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</si>
  <si>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</si>
  <si>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</si>
  <si>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</si>
  <si>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</si>
  <si>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</si>
  <si>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</si>
  <si>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</si>
  <si>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</si>
  <si>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</si>
  <si>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</si>
  <si>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</si>
  <si>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</si>
  <si>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</si>
  <si>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</si>
  <si>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</si>
  <si>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</si>
  <si>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</si>
  <si>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</si>
  <si>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</si>
  <si>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</si>
  <si>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</si>
  <si>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</si>
  <si>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</si>
  <si>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</si>
  <si>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</si>
  <si>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</si>
  <si>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</si>
  <si>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</si>
  <si>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</si>
  <si>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</si>
  <si>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</si>
  <si>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</si>
  <si>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</si>
  <si>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</si>
  <si>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</si>
  <si>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</si>
  <si>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</si>
  <si>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</si>
  <si>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</si>
  <si>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</si>
  <si>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</si>
  <si>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</si>
  <si>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</si>
  <si>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</si>
  <si>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</si>
  <si>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</si>
  <si>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</si>
  <si>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</si>
  <si>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</si>
  <si>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</si>
  <si>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</si>
  <si>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</si>
  <si>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</si>
  <si>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</si>
  <si>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</si>
  <si>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</si>
  <si>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</si>
  <si>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</si>
  <si>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</si>
  <si>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</si>
  <si>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</si>
  <si>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</si>
  <si>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</si>
  <si>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</si>
  <si>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</si>
  <si>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</si>
  <si>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</si>
  <si>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</si>
  <si>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</si>
  <si>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</si>
  <si>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</si>
  <si>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</si>
  <si>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</si>
  <si>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</si>
  <si>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</si>
  <si>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</si>
  <si>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</si>
  <si>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</si>
  <si>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</si>
  <si>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</si>
  <si>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</si>
  <si>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</si>
  <si>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</si>
  <si>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</si>
  <si>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</si>
  <si>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</si>
  <si>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</si>
  <si>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</si>
  <si>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</si>
  <si>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</si>
  <si>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</si>
  <si>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</si>
  <si>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</si>
  <si>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</si>
  <si>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</si>
  <si>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</si>
  <si>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</si>
  <si>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</si>
  <si>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</si>
  <si>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</si>
  <si>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</si>
  <si>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</si>
  <si>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</si>
  <si>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</si>
  <si>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</si>
  <si>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</si>
  <si>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</si>
  <si>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</si>
  <si>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</si>
  <si>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</si>
  <si>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</si>
  <si>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</si>
  <si>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</si>
  <si>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</si>
  <si>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</si>
  <si>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</si>
  <si>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</si>
  <si>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</si>
  <si>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</si>
  <si>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</si>
  <si>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</si>
  <si>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</si>
  <si>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</si>
  <si>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</si>
  <si>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</si>
  <si>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</si>
  <si>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</si>
  <si>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</si>
  <si>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</si>
  <si>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</si>
  <si>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</si>
  <si>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</si>
  <si>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</si>
  <si>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</si>
  <si>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</si>
  <si>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</si>
  <si>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</si>
  <si>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</si>
  <si>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</si>
  <si>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</si>
  <si>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</si>
  <si>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</si>
  <si>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</si>
  <si>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</si>
  <si>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</si>
  <si>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</si>
  <si>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</si>
  <si>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</si>
  <si>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</si>
  <si>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</si>
  <si>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</si>
  <si>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</si>
  <si>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</si>
  <si>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</si>
  <si>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</si>
  <si>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</si>
  <si>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</si>
  <si>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</si>
  <si>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</si>
  <si>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</si>
  <si>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</si>
  <si>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</si>
  <si>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</si>
  <si>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</si>
  <si>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</si>
  <si>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</si>
  <si>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</si>
  <si>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</si>
  <si>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</si>
  <si>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</si>
  <si>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</si>
  <si>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</si>
  <si>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</si>
  <si>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</si>
  <si>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</si>
  <si>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</si>
  <si>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</si>
  <si>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</si>
  <si>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</si>
  <si>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</si>
  <si>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</si>
  <si>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</si>
  <si>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</si>
  <si>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</si>
  <si>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</si>
  <si>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</si>
  <si>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</si>
  <si>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</si>
  <si>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</si>
  <si>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</si>
  <si>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</si>
  <si>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</si>
  <si>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</si>
  <si>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</si>
  <si>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</si>
  <si>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</si>
  <si>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</si>
  <si>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</si>
  <si>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</si>
  <si>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</si>
  <si>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</si>
  <si>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</si>
  <si>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</si>
  <si>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</si>
  <si>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</si>
  <si>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</si>
  <si>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</si>
  <si>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</si>
  <si>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</si>
  <si>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</si>
  <si>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</si>
  <si>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</si>
  <si>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</si>
  <si>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</si>
  <si>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</si>
  <si>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</si>
  <si>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</si>
  <si>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</si>
  <si>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</si>
  <si>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</si>
  <si>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</si>
  <si>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</si>
  <si>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</si>
  <si>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</si>
  <si>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</si>
  <si>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</si>
  <si>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</si>
  <si>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</si>
  <si>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</si>
  <si>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</si>
  <si>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</si>
  <si>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</si>
  <si>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</si>
  <si>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</si>
  <si>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</si>
  <si>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</si>
  <si>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</si>
  <si>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</si>
  <si>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</si>
  <si>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</si>
  <si>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</si>
  <si>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</si>
  <si>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</si>
  <si>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</si>
  <si>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</si>
  <si>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</si>
  <si>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</si>
  <si>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</si>
  <si>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</si>
  <si>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</si>
  <si>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</si>
  <si>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</si>
  <si>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</si>
  <si>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</si>
  <si>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</si>
  <si>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</si>
  <si>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</si>
  <si>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</si>
  <si>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</si>
  <si>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</si>
  <si>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</si>
  <si>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</si>
  <si>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</si>
  <si>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</si>
  <si>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</si>
  <si>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</si>
  <si>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</si>
  <si>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</si>
  <si>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</si>
  <si>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</si>
  <si>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</si>
  <si>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</si>
  <si>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</si>
  <si>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</si>
  <si>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</si>
  <si>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</si>
  <si>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</si>
  <si>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</si>
  <si>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</si>
  <si>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</si>
  <si>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</si>
  <si>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</si>
  <si>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</si>
  <si>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</si>
  <si>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</si>
  <si>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</si>
  <si>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</si>
  <si>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</si>
  <si>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</si>
  <si>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</si>
  <si>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</si>
  <si>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</si>
  <si>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</si>
  <si>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</si>
  <si>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</si>
  <si>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</si>
  <si>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</si>
  <si>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</si>
  <si>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</si>
  <si>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</si>
  <si>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</si>
  <si>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</si>
  <si>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</si>
  <si>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</si>
  <si>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</si>
  <si>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</si>
  <si>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</si>
  <si>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</si>
  <si>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</si>
  <si>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</si>
  <si>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</si>
  <si>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</si>
  <si>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</si>
  <si>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</si>
  <si>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</si>
  <si>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</si>
  <si>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</si>
  <si>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</si>
  <si>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</si>
  <si>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</si>
  <si>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</si>
  <si>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</si>
  <si>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</si>
  <si>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</si>
  <si>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</si>
  <si>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</si>
  <si>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</si>
  <si>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</si>
  <si>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</si>
  <si>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</si>
  <si>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</si>
  <si>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</si>
  <si>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</si>
  <si>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</si>
  <si>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</si>
  <si>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</si>
  <si>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</si>
  <si>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</si>
  <si>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</si>
  <si>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</si>
  <si>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</si>
  <si>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</si>
  <si>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</si>
  <si>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</si>
  <si>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</si>
  <si>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</si>
  <si>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</si>
  <si>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</si>
  <si>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</si>
  <si>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</si>
  <si>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</si>
  <si>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</si>
  <si>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</si>
  <si>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</si>
  <si>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</si>
  <si>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</si>
  <si>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</si>
  <si>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</si>
  <si>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</si>
  <si>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</si>
  <si>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</si>
  <si>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</si>
  <si>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</si>
  <si>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</si>
  <si>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</si>
  <si>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</si>
  <si>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</si>
  <si>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</si>
  <si>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</si>
  <si>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</si>
  <si>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</si>
  <si>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</si>
  <si>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</si>
  <si>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</si>
  <si>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</si>
  <si>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</si>
  <si>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</si>
  <si>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</si>
  <si>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</si>
  <si>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</si>
  <si>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</si>
  <si>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</si>
  <si>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</si>
  <si>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</si>
  <si>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</si>
  <si>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</si>
  <si>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</si>
  <si>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</si>
  <si>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</si>
  <si>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</si>
  <si>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</si>
  <si>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</si>
  <si>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</si>
  <si>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</si>
  <si>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</si>
  <si>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</si>
  <si>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</si>
  <si>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</si>
  <si>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</si>
  <si>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</si>
  <si>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</si>
  <si>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</si>
  <si>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</si>
  <si>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</si>
  <si>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</si>
  <si>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</si>
  <si>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</si>
  <si>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</si>
  <si>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</si>
  <si>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</si>
  <si>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</si>
  <si>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</si>
  <si>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</si>
  <si>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</si>
  <si>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</si>
  <si>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</si>
  <si>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</si>
  <si>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</si>
  <si>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</si>
  <si>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</si>
  <si>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</si>
  <si>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</si>
  <si>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</si>
  <si>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</si>
  <si>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</si>
  <si>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</si>
  <si>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</si>
  <si>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</si>
  <si>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</si>
  <si>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</si>
  <si>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</si>
  <si>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</si>
  <si>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</si>
  <si>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</si>
  <si>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</si>
  <si>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</si>
  <si>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</si>
  <si>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</si>
  <si>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</si>
  <si>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</si>
  <si>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</si>
  <si>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</si>
  <si>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</si>
  <si>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</si>
  <si>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</si>
  <si>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</si>
  <si>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</si>
  <si>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</si>
  <si>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</si>
  <si>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</si>
  <si>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</si>
  <si>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</si>
  <si>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</si>
  <si>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</si>
  <si>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</si>
  <si>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</si>
  <si>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</si>
  <si>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</si>
  <si>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</si>
  <si>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</si>
  <si>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</si>
  <si>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</si>
  <si>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</si>
  <si>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</si>
  <si>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</si>
  <si>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</si>
  <si>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</si>
  <si>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</si>
  <si>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</si>
  <si>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</si>
  <si>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</si>
  <si>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</si>
  <si>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</si>
  <si>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</si>
  <si>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</si>
  <si>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</si>
  <si>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</si>
  <si>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</si>
  <si>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</si>
  <si>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</si>
  <si>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</si>
  <si>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</si>
  <si>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</si>
  <si>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</si>
  <si>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</si>
  <si>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</si>
  <si>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</si>
  <si>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</si>
  <si>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</si>
  <si>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</si>
  <si>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</si>
  <si>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</si>
  <si>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</si>
  <si>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</si>
  <si>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</si>
  <si>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</si>
  <si>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</si>
  <si>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</si>
  <si>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</si>
  <si>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</si>
  <si>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</si>
  <si>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</si>
  <si>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</si>
  <si>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</si>
  <si>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</si>
  <si>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</si>
  <si>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</si>
  <si>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</si>
  <si>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</si>
  <si>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</si>
  <si>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</si>
  <si>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</si>
  <si>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</si>
  <si>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</si>
  <si>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</si>
  <si>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</si>
  <si>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</si>
  <si>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</si>
  <si>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</si>
  <si>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</si>
  <si>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</si>
  <si>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</si>
  <si>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</si>
  <si>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</si>
  <si>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</si>
  <si>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</si>
  <si>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</si>
  <si>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</si>
  <si>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</si>
  <si>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</si>
  <si>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</si>
  <si>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</si>
  <si>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</si>
  <si>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</si>
  <si>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</si>
  <si>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</si>
  <si>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</si>
  <si>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</si>
  <si>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</si>
  <si>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</si>
  <si>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</si>
  <si>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</si>
  <si>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</si>
  <si>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</si>
  <si>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</si>
  <si>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</si>
  <si>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</si>
  <si>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</si>
  <si>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</si>
  <si>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</si>
  <si>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</si>
  <si>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</si>
  <si>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</si>
  <si>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</si>
  <si>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</si>
  <si>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</si>
  <si>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</si>
  <si>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</si>
  <si>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</si>
  <si>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</si>
  <si>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</si>
  <si>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</si>
  <si>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</si>
  <si>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</si>
  <si>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</si>
  <si>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</si>
  <si>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</si>
  <si>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</si>
  <si>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</si>
  <si>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</si>
  <si>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</si>
  <si>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</si>
  <si>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</si>
  <si>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</si>
  <si>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</si>
  <si>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</si>
  <si>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</si>
  <si>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</si>
  <si>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</si>
  <si>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</si>
  <si>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</si>
  <si>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</si>
  <si>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</si>
  <si>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</si>
  <si>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</si>
  <si>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</si>
  <si>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</si>
  <si>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</si>
  <si>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</si>
  <si>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</si>
  <si>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</si>
  <si>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</si>
  <si>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</si>
  <si>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</si>
  <si>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</si>
  <si>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</si>
  <si>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</si>
  <si>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</si>
  <si>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</si>
  <si>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</si>
  <si>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</si>
  <si>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</si>
  <si>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</si>
  <si>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</si>
  <si>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</si>
  <si>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</si>
  <si>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</si>
  <si>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</si>
  <si>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</si>
  <si>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</si>
  <si>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</si>
  <si>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</si>
  <si>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</si>
  <si>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</si>
  <si>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</si>
  <si>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</si>
  <si>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</si>
  <si>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</si>
  <si>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</si>
  <si>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</si>
  <si>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</si>
  <si>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</si>
  <si>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</si>
  <si>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</si>
  <si>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</si>
  <si>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</si>
  <si>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</si>
  <si>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</si>
  <si>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</si>
  <si>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</si>
  <si>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</si>
  <si>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</si>
  <si>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</si>
  <si>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</si>
  <si>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</si>
  <si>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</si>
  <si>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</si>
  <si>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</si>
  <si>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</si>
  <si>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</si>
  <si>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</si>
  <si>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</si>
  <si>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</si>
  <si>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</si>
  <si>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</si>
  <si>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</si>
  <si>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</si>
  <si>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</si>
  <si>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</si>
  <si>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</si>
  <si>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</si>
  <si>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</si>
  <si>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</si>
  <si>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</si>
  <si>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</si>
  <si>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</si>
  <si>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</si>
  <si>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</si>
  <si>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</si>
  <si>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</si>
  <si>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</si>
  <si>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</si>
  <si>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</si>
  <si>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</si>
  <si>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</si>
  <si>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</si>
  <si>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</si>
  <si>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</si>
  <si>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</si>
  <si>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</si>
  <si>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</si>
  <si>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</si>
  <si>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</si>
  <si>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</si>
  <si>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</si>
  <si>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</si>
  <si>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</si>
  <si>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</si>
  <si>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</si>
  <si>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</si>
  <si>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</si>
  <si>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</si>
  <si>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</si>
  <si>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</si>
  <si>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</si>
  <si>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</si>
  <si>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</si>
  <si>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</si>
  <si>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</si>
  <si>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</si>
  <si>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</si>
  <si>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</si>
  <si>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</si>
  <si>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</si>
  <si>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</si>
  <si>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</si>
  <si>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</si>
  <si>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</si>
  <si>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</si>
  <si>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</si>
  <si>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</si>
  <si>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</si>
  <si>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</si>
  <si>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</si>
  <si>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</si>
  <si>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</si>
  <si>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</si>
  <si>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</si>
  <si>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</si>
  <si>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</si>
  <si>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</si>
  <si>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</si>
  <si>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</si>
  <si>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</si>
  <si>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</si>
  <si>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</si>
  <si>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</si>
  <si>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</si>
  <si>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</si>
  <si>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</si>
  <si>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</si>
  <si>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</si>
  <si>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</si>
  <si>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</si>
  <si>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</si>
  <si>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</si>
  <si>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</si>
  <si>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</si>
  <si>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</si>
  <si>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</si>
  <si>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</si>
  <si>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</si>
  <si>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</si>
  <si>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</si>
  <si>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</si>
  <si>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</si>
  <si>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</si>
  <si>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</si>
  <si>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</si>
  <si>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</si>
  <si>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</si>
  <si>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</si>
  <si>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</si>
  <si>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</si>
  <si>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</si>
  <si>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</si>
  <si>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</si>
  <si>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</si>
  <si>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</si>
  <si>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</si>
  <si>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</si>
  <si>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</si>
  <si>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</si>
  <si>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</si>
  <si>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</si>
  <si>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</si>
  <si>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</si>
  <si>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</si>
  <si>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</si>
  <si>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</si>
  <si>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</si>
  <si>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</si>
  <si>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</si>
  <si>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</si>
  <si>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</si>
  <si>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</si>
  <si>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</si>
  <si>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</si>
  <si>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</si>
  <si>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</si>
  <si>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</si>
  <si>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</si>
  <si>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</si>
  <si>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</si>
  <si>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</si>
  <si>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</si>
  <si>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</si>
  <si>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</si>
  <si>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</si>
  <si>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</si>
  <si>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</si>
  <si>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</si>
  <si>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</si>
  <si>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</si>
  <si>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</si>
  <si>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</si>
  <si>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</si>
  <si>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</si>
  <si>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</si>
  <si>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</si>
  <si>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</si>
  <si>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</si>
  <si>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</si>
  <si>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</si>
  <si>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</si>
  <si>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</si>
  <si>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</si>
  <si>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</si>
  <si>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</si>
  <si>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</si>
  <si>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</si>
  <si>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</si>
  <si>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</si>
  <si>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</si>
  <si>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</si>
  <si>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</si>
  <si>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</si>
  <si>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</si>
  <si>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</si>
  <si>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</si>
  <si>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</si>
  <si>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</si>
  <si>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</si>
  <si>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</si>
  <si>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</si>
  <si>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</si>
  <si>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</si>
  <si>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</si>
  <si>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</si>
  <si>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</si>
  <si>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</si>
  <si>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</si>
  <si>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</si>
  <si>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</si>
  <si>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</si>
  <si>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</si>
  <si>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</si>
  <si>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</si>
  <si>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</si>
  <si>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</si>
  <si>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</si>
  <si>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</si>
  <si>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</si>
  <si>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</si>
  <si>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</si>
  <si>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</si>
  <si>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</si>
  <si>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</si>
  <si>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</si>
  <si>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</si>
  <si>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</si>
  <si>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</si>
  <si>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</si>
  <si>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</si>
  <si>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</si>
  <si>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</si>
  <si>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</si>
  <si>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</si>
  <si>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</si>
  <si>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</si>
  <si>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</si>
  <si>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</si>
  <si>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</si>
  <si>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</si>
  <si>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</si>
  <si>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</si>
  <si>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</si>
  <si>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</si>
  <si>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</si>
  <si>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</si>
  <si>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</si>
  <si>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</si>
  <si>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</si>
  <si>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</si>
  <si>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</si>
  <si>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</si>
  <si>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</si>
  <si>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</si>
  <si>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</si>
  <si>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</si>
  <si>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</si>
  <si>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</si>
  <si>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</si>
  <si>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</si>
  <si>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</si>
  <si>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</si>
  <si>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</si>
  <si>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</si>
  <si>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</si>
  <si>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</si>
  <si>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</si>
  <si>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</si>
  <si>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</si>
  <si>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</si>
  <si>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</si>
  <si>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</si>
  <si>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</si>
  <si>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</si>
  <si>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</si>
  <si>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</si>
  <si>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</si>
  <si>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</si>
  <si>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</si>
  <si>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</si>
  <si>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</si>
  <si>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</si>
  <si>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</si>
  <si>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</si>
  <si>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</si>
  <si>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</si>
  <si>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</si>
  <si>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</si>
  <si>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</si>
  <si>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</si>
  <si>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</si>
  <si>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</si>
  <si>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</si>
  <si>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</si>
  <si>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</si>
  <si>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</si>
  <si>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</si>
  <si>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</si>
  <si>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</si>
  <si>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</si>
  <si>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</si>
  <si>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</si>
  <si>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</si>
  <si>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</si>
  <si>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</si>
  <si>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</si>
  <si>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</si>
  <si>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</si>
  <si>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</si>
  <si>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</si>
  <si>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</si>
  <si>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</si>
  <si>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</si>
  <si>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</si>
  <si>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</si>
  <si>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</si>
  <si>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</si>
  <si>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</si>
  <si>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</si>
  <si>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</si>
  <si>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</si>
  <si>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</si>
  <si>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</si>
  <si>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</si>
  <si>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</si>
  <si>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</si>
  <si>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</si>
  <si>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</si>
  <si>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</si>
  <si>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</si>
  <si>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</si>
  <si>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</si>
  <si>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</si>
  <si>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</si>
  <si>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</si>
  <si>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</si>
  <si>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</si>
  <si>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</si>
  <si>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</si>
  <si>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</si>
  <si>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</si>
  <si>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</si>
  <si>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</si>
  <si>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</si>
  <si>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</si>
  <si>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</si>
  <si>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</si>
  <si>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</si>
  <si>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</si>
  <si>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</si>
  <si>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</si>
  <si>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</si>
  <si>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</si>
  <si>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</si>
  <si>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</si>
  <si>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</si>
  <si>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</si>
  <si>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</si>
  <si>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</si>
  <si>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</si>
  <si>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</si>
  <si>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</si>
  <si>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</si>
  <si>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</si>
  <si>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</si>
  <si>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</si>
  <si>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</si>
  <si>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</si>
  <si>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</si>
  <si>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</si>
  <si>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</si>
  <si>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</si>
  <si>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</si>
  <si>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</si>
  <si>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</si>
  <si>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</si>
  <si>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</si>
  <si>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</si>
  <si>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</si>
  <si>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</si>
  <si>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</si>
  <si>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</si>
  <si>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</si>
  <si>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</si>
  <si>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</si>
  <si>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</si>
  <si>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</si>
  <si>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</si>
  <si>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</si>
  <si>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</si>
  <si>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</si>
  <si>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</si>
  <si>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</si>
  <si>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</si>
  <si>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</si>
  <si>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</si>
  <si>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</si>
  <si>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</si>
  <si>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</si>
  <si>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</si>
  <si>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</si>
  <si>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</si>
  <si>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</si>
  <si>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</si>
  <si>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</si>
  <si>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</si>
  <si>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</si>
  <si>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</si>
  <si>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</si>
  <si>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</si>
  <si>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</si>
  <si>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</si>
  <si>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</si>
  <si>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</si>
  <si>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</si>
  <si>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</si>
  <si>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</si>
  <si>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</si>
  <si>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</si>
  <si>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</si>
  <si>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</si>
  <si>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</si>
  <si>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</si>
  <si>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</si>
  <si>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</si>
  <si>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</si>
  <si>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</si>
  <si>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</si>
  <si>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</si>
  <si>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</si>
  <si>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</si>
  <si>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</si>
  <si>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</si>
  <si>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</si>
  <si>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</si>
  <si>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</si>
  <si>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</si>
  <si>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</si>
  <si>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</si>
  <si>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</si>
  <si>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</si>
  <si>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</si>
  <si>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</si>
  <si>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</si>
  <si>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</si>
  <si>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</si>
  <si>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</si>
  <si>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</si>
  <si>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</si>
  <si>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</si>
  <si>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</si>
  <si>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</si>
  <si>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</si>
  <si>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</si>
  <si>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</si>
  <si>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</si>
  <si>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</si>
  <si>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</si>
  <si>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</si>
  <si>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</si>
  <si>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</si>
  <si>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</si>
  <si>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</si>
  <si>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</si>
  <si>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</si>
  <si>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</si>
  <si>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</si>
  <si>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</si>
  <si>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</si>
  <si>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</si>
  <si>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</si>
  <si>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</si>
  <si>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</si>
  <si>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</si>
  <si>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</si>
  <si>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</si>
  <si>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</si>
  <si>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</si>
  <si>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</si>
  <si>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</si>
  <si>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</si>
  <si>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</si>
  <si>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</si>
  <si>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</si>
  <si>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</si>
  <si>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</si>
  <si>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</si>
  <si>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</si>
  <si>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</si>
  <si>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</si>
  <si>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</si>
  <si>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</si>
  <si>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</si>
  <si>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</si>
  <si>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</si>
  <si>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</si>
  <si>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</si>
  <si>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</si>
  <si>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</si>
  <si>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</si>
  <si>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</si>
  <si>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</si>
  <si>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</si>
  <si>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</si>
  <si>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</si>
  <si>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</si>
  <si>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</si>
  <si>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</si>
  <si>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</si>
  <si>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</si>
  <si>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</si>
  <si>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</si>
  <si>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</si>
  <si>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</si>
  <si>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</si>
  <si>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</si>
  <si>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</si>
  <si>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</si>
  <si>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</si>
  <si>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</si>
  <si>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</si>
  <si>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</si>
  <si>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</si>
  <si>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</si>
  <si>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</si>
  <si>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</si>
  <si>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</si>
  <si>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</si>
  <si>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</si>
  <si>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</si>
  <si>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</si>
  <si>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</si>
  <si>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</si>
  <si>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</si>
  <si>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</si>
  <si>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</si>
  <si>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</si>
  <si>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</si>
  <si>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</si>
  <si>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</si>
  <si>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</si>
  <si>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</si>
  <si>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</si>
  <si>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</si>
  <si>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</si>
  <si>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</si>
  <si>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</si>
  <si>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</si>
  <si>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</si>
  <si>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</si>
  <si>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</si>
  <si>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</si>
  <si>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</si>
  <si>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</si>
  <si>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</si>
  <si>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</si>
  <si>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</si>
  <si>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</si>
  <si>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</si>
  <si>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</si>
  <si>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</si>
  <si>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</si>
  <si>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</si>
  <si>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</si>
  <si>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</si>
  <si>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</si>
  <si>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</si>
  <si>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</si>
  <si>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</si>
  <si>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</si>
  <si>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</si>
  <si>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</si>
  <si>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</si>
  <si>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</si>
  <si>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</si>
  <si>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</si>
  <si>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</si>
  <si>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</si>
  <si>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</si>
  <si>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</si>
  <si>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</si>
  <si>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</si>
  <si>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</si>
  <si>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</si>
  <si>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</si>
  <si>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</si>
  <si>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</si>
  <si>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</si>
  <si>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</si>
  <si>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</si>
  <si>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</si>
  <si>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</si>
  <si>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</si>
  <si>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</si>
  <si>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</si>
  <si>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</si>
  <si>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</si>
  <si>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</si>
  <si>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</si>
  <si>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</si>
  <si>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</si>
  <si>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</si>
  <si>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</si>
  <si>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</si>
  <si>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</si>
  <si>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</si>
  <si>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</si>
  <si>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</si>
  <si>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</si>
  <si>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</si>
  <si>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</si>
  <si>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</si>
  <si>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</si>
  <si>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</si>
  <si>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</si>
  <si>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</si>
  <si>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</si>
  <si>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</si>
  <si>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</si>
  <si>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</si>
  <si>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</si>
  <si>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</si>
  <si>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</si>
  <si>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</si>
  <si>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</si>
  <si>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</si>
  <si>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</si>
  <si>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</si>
  <si>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</si>
  <si>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</si>
  <si>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</si>
  <si>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</si>
  <si>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</si>
  <si>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</si>
  <si>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</si>
  <si>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</si>
  <si>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</si>
  <si>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</si>
  <si>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</si>
  <si>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</si>
  <si>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</si>
  <si>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</si>
  <si>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</si>
  <si>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</si>
  <si>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</si>
  <si>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</si>
  <si>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</si>
  <si>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</si>
  <si>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</si>
  <si>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</si>
  <si>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</si>
  <si>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</si>
  <si>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</si>
  <si>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</si>
  <si>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</si>
  <si>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</si>
  <si>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</si>
  <si>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</si>
  <si>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</si>
  <si>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</si>
  <si>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</si>
  <si>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</si>
  <si>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</si>
  <si>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</si>
  <si>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</si>
  <si>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</si>
  <si>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</si>
  <si>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</si>
  <si>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</si>
  <si>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</si>
  <si>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</si>
  <si>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</si>
  <si>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</si>
  <si>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</si>
  <si>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</si>
  <si>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</si>
  <si>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</si>
  <si>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</si>
  <si>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</si>
  <si>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</si>
  <si>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</si>
  <si>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</si>
  <si>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</si>
  <si>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</si>
  <si>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</si>
  <si>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</si>
  <si>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</si>
  <si>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</si>
  <si>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</si>
  <si>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</si>
  <si>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</si>
  <si>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</si>
  <si>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</si>
  <si>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</si>
  <si>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</si>
  <si>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</si>
  <si>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</si>
  <si>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</si>
  <si>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</si>
  <si>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</si>
  <si>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</si>
  <si>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</si>
  <si>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</si>
  <si>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</si>
  <si>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</si>
  <si>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</si>
  <si>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</si>
  <si>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</si>
  <si>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</si>
  <si>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</si>
  <si>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</si>
  <si>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</si>
  <si>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</si>
  <si>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</si>
  <si>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</si>
  <si>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</si>
  <si>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</si>
  <si>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</si>
  <si>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</si>
  <si>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</si>
  <si>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</si>
  <si>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</si>
  <si>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</si>
  <si>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</si>
  <si>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</si>
  <si>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</si>
  <si>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</si>
  <si>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</si>
  <si>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</si>
  <si>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</si>
  <si>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</si>
  <si>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</si>
  <si>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</si>
  <si>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</si>
  <si>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</si>
  <si>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</si>
  <si>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</si>
  <si>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</si>
  <si>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</si>
  <si>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</si>
  <si>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</si>
  <si>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</si>
  <si>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</si>
  <si>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</si>
  <si>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</si>
  <si>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</si>
  <si>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</si>
  <si>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</si>
  <si>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</si>
  <si>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</si>
  <si>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</si>
  <si>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</si>
  <si>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</si>
  <si>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</si>
  <si>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</si>
  <si>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</si>
  <si>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</si>
  <si>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</si>
  <si>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</si>
  <si>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</si>
  <si>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</si>
  <si>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</si>
  <si>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</si>
  <si>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</si>
  <si>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</si>
  <si>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</si>
  <si>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</si>
  <si>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</si>
  <si>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</si>
  <si>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</si>
  <si>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</si>
  <si>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</si>
  <si>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</si>
  <si>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</si>
  <si>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</si>
  <si>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</si>
  <si>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</si>
  <si>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</si>
  <si>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</si>
  <si>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</si>
  <si>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</si>
  <si>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</si>
  <si>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</si>
  <si>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</si>
  <si>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</si>
  <si>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</si>
  <si>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</si>
  <si>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</si>
  <si>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</si>
  <si>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</si>
  <si>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</si>
  <si>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</si>
  <si>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</si>
  <si>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</si>
  <si>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</si>
  <si>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</si>
  <si>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</si>
  <si>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</si>
  <si>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</si>
  <si>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</si>
  <si>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</si>
  <si>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</si>
  <si>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</si>
  <si>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</si>
  <si>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</si>
  <si>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</si>
  <si>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</si>
  <si>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</si>
  <si>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</si>
  <si>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</si>
  <si>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</si>
  <si>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</si>
  <si>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</si>
  <si>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</si>
  <si>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</si>
  <si>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</si>
  <si>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</si>
  <si>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</si>
  <si>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</si>
  <si>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</si>
  <si>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</si>
  <si>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</si>
  <si>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</si>
  <si>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</si>
  <si>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</si>
  <si>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</si>
  <si>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</si>
  <si>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</si>
  <si>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</si>
  <si>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</si>
  <si>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</si>
  <si>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</si>
  <si>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</si>
  <si>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</si>
  <si>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</si>
  <si>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</si>
  <si>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</si>
  <si>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</si>
  <si>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</si>
  <si>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</si>
  <si>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</si>
  <si>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</si>
  <si>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</si>
  <si>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</si>
  <si>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</si>
  <si>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</si>
  <si>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</si>
  <si>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</si>
  <si>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</si>
  <si>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</si>
  <si>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</si>
  <si>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</si>
  <si>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</si>
  <si>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</si>
  <si>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</si>
  <si>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</si>
  <si>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</si>
  <si>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</si>
  <si>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</si>
  <si>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</si>
  <si>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</si>
  <si>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</si>
  <si>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</si>
  <si>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</si>
  <si>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</si>
  <si>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</si>
  <si>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</si>
  <si>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</si>
  <si>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</si>
  <si>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</si>
  <si>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</si>
  <si>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</si>
  <si>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</si>
  <si>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</si>
  <si>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</si>
  <si>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</si>
  <si>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</si>
  <si>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</si>
  <si>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</si>
  <si>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</si>
  <si>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</si>
  <si>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</si>
  <si>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</si>
  <si>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</si>
  <si>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</si>
  <si>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</si>
  <si>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</si>
  <si>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</si>
  <si>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</si>
  <si>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</si>
  <si>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</si>
  <si>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</si>
  <si>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</si>
  <si>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</si>
  <si>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</si>
  <si>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</si>
  <si>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</si>
  <si>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</si>
  <si>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</si>
  <si>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</si>
  <si>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</si>
  <si>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</si>
  <si>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</si>
  <si>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</si>
  <si>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</si>
  <si>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</si>
  <si>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</si>
  <si>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</si>
  <si>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</si>
  <si>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</si>
  <si>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</si>
  <si>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</si>
  <si>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</si>
  <si>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</si>
  <si>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</si>
  <si>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</si>
  <si>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</si>
  <si>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</si>
  <si>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</si>
  <si>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</si>
  <si>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</si>
  <si>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</si>
  <si>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</si>
  <si>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</si>
  <si>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</si>
  <si>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</si>
  <si>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</si>
  <si>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</si>
  <si>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</si>
  <si>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</si>
  <si>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</si>
  <si>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</si>
  <si>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</si>
  <si>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</si>
  <si>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</si>
  <si>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</si>
  <si>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</si>
  <si>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</si>
  <si>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</si>
  <si>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</si>
  <si>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</si>
  <si>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</si>
  <si>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</si>
  <si>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</si>
  <si>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</si>
  <si>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</si>
  <si>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</si>
  <si>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</si>
  <si>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</si>
  <si>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</si>
  <si>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</si>
  <si>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</si>
  <si>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</si>
  <si>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</si>
  <si>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</si>
  <si>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</si>
  <si>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</si>
  <si>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</si>
  <si>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</si>
  <si>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</si>
  <si>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</si>
  <si>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</si>
  <si>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</si>
  <si>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</si>
  <si>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</si>
  <si>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</si>
  <si>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</si>
  <si>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</si>
  <si>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</si>
  <si>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</si>
  <si>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</si>
  <si>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</si>
  <si>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</si>
  <si>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</si>
  <si>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</si>
  <si>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</si>
  <si>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</si>
  <si>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</si>
  <si>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</si>
  <si>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</si>
  <si>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</si>
  <si>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</si>
  <si>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</si>
  <si>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</si>
  <si>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</si>
  <si>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</si>
  <si>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</si>
  <si>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</si>
  <si>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</si>
  <si>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</si>
  <si>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</si>
  <si>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</si>
  <si>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</si>
  <si>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</si>
  <si>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</si>
  <si>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</si>
  <si>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</si>
  <si>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</si>
  <si>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</si>
  <si>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</si>
  <si>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</si>
  <si>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</si>
  <si>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</si>
  <si>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</si>
  <si>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</si>
  <si>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</si>
  <si>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</si>
  <si>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</si>
  <si>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</si>
  <si>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</si>
  <si>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</si>
  <si>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</si>
  <si>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</si>
  <si>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</si>
  <si>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</si>
  <si>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</si>
  <si>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</si>
  <si>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</si>
  <si>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</si>
  <si>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</si>
  <si>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</si>
  <si>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</si>
  <si>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</si>
  <si>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</si>
  <si>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</si>
  <si>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</si>
  <si>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</si>
  <si>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</si>
  <si>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</si>
  <si>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</si>
  <si>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</si>
  <si>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</si>
  <si>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</si>
  <si>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</si>
  <si>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</si>
  <si>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</si>
  <si>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</si>
  <si>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</si>
  <si>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</si>
  <si>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</si>
  <si>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</si>
  <si>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</si>
  <si>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</si>
  <si>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</si>
  <si>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</si>
  <si>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</si>
  <si>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</si>
  <si>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</si>
  <si>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</si>
  <si>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</si>
  <si>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</si>
  <si>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</si>
  <si>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</si>
  <si>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</si>
  <si>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</si>
  <si>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</si>
  <si>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</si>
  <si>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</si>
  <si>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</si>
  <si>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</si>
  <si>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</si>
  <si>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</si>
  <si>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</si>
  <si>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</si>
  <si>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</si>
  <si>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</si>
  <si>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</si>
  <si>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</si>
  <si>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</si>
  <si>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</si>
  <si>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</si>
  <si>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</si>
  <si>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</si>
  <si>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</si>
  <si>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</si>
  <si>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</si>
  <si>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</si>
  <si>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</si>
  <si>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</si>
  <si>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</si>
  <si>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</si>
  <si>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</si>
  <si>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</si>
  <si>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</si>
  <si>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</si>
  <si>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</si>
  <si>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</si>
  <si>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</si>
  <si>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</si>
  <si>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</si>
  <si>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</si>
  <si>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</si>
  <si>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</si>
  <si>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</si>
  <si>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</si>
  <si>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</si>
  <si>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</si>
  <si>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</si>
  <si>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</si>
  <si>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</si>
  <si>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</si>
  <si>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</si>
  <si>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</si>
  <si>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</si>
  <si>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</si>
  <si>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</si>
  <si>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</si>
  <si>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</si>
  <si>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</si>
  <si>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</si>
  <si>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</si>
  <si>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</si>
  <si>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</si>
  <si>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</si>
  <si>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</si>
  <si>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</si>
  <si>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</si>
  <si>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</si>
  <si>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</si>
  <si>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</si>
  <si>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</si>
  <si>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</si>
  <si>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</si>
  <si>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</si>
  <si>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</si>
  <si>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</si>
  <si>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</si>
  <si>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</si>
  <si>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</si>
  <si>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</si>
  <si>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</si>
  <si>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</si>
  <si>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</si>
  <si>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</si>
  <si>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</si>
  <si>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</si>
  <si>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</si>
  <si>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</si>
  <si>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</si>
  <si>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</si>
  <si>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</si>
  <si>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</si>
  <si>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</si>
  <si>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</si>
  <si>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</si>
  <si>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</si>
  <si>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</si>
  <si>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</si>
  <si>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</si>
  <si>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</si>
  <si>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</si>
  <si>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</si>
  <si>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</si>
  <si>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</si>
  <si>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</si>
  <si>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</si>
  <si>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</si>
  <si>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</si>
  <si>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</si>
  <si>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</si>
  <si>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</si>
  <si>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</si>
  <si>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</si>
  <si>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</si>
  <si>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</si>
  <si>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</si>
  <si>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</si>
  <si>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</si>
  <si>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</si>
  <si>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</si>
  <si>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</si>
  <si>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</si>
  <si>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</si>
  <si>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</si>
  <si>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</si>
  <si>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</si>
  <si>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</si>
  <si>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</si>
  <si>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</si>
  <si>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</si>
  <si>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</si>
  <si>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</si>
  <si>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</si>
  <si>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</si>
  <si>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</si>
  <si>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</si>
  <si>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</si>
  <si>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</si>
  <si>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</si>
  <si>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</si>
  <si>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</si>
  <si>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</si>
  <si>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</si>
  <si>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</si>
  <si>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</si>
  <si>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</si>
  <si>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</si>
  <si>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</si>
  <si>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</si>
  <si>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</si>
  <si>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</si>
  <si>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</si>
  <si>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</si>
  <si>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</si>
  <si>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</si>
  <si>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</si>
  <si>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</si>
  <si>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</si>
  <si>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</si>
  <si>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</si>
  <si>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</si>
  <si>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</si>
  <si>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</si>
  <si>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</si>
  <si>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</si>
  <si>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</si>
  <si>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</si>
  <si>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</si>
  <si>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</si>
  <si>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</si>
  <si>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</si>
  <si>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</si>
  <si>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</si>
  <si>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</si>
  <si>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</si>
  <si>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</si>
  <si>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</si>
  <si>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</si>
  <si>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</si>
  <si>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</si>
  <si>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</si>
  <si>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</si>
  <si>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</si>
  <si>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</si>
  <si>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</si>
  <si>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</si>
  <si>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</si>
  <si>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</si>
  <si>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</si>
  <si>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</si>
  <si>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</si>
  <si>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</si>
  <si>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</si>
  <si>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</si>
  <si>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</si>
  <si>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</si>
  <si>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</si>
  <si>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</si>
  <si>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</si>
  <si>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</si>
  <si>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</si>
  <si>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</si>
  <si>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</si>
  <si>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</si>
  <si>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</si>
  <si>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</si>
  <si>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</si>
  <si>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</si>
  <si>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</si>
  <si>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</si>
  <si>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</si>
  <si>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</si>
  <si>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</si>
  <si>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</si>
  <si>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</si>
  <si>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</si>
  <si>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</si>
  <si>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</si>
  <si>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</si>
  <si>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</si>
  <si>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</si>
  <si>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</si>
  <si>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</si>
  <si>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</si>
  <si>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</si>
  <si>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</si>
  <si>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</si>
  <si>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</si>
  <si>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</si>
  <si>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</si>
  <si>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</si>
  <si>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</si>
  <si>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</si>
  <si>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</si>
  <si>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</si>
  <si>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</si>
  <si>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</si>
  <si>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</si>
  <si>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</si>
  <si>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</si>
  <si>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</si>
  <si>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</si>
  <si>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</si>
  <si>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</si>
  <si>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</si>
  <si>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</si>
  <si>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</si>
  <si>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</si>
  <si>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</si>
  <si>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</si>
  <si>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</si>
  <si>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</si>
  <si>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</si>
  <si>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</si>
  <si>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</si>
  <si>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</si>
  <si>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</si>
  <si>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</si>
  <si>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</si>
  <si>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</si>
  <si>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</si>
  <si>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</si>
  <si>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</si>
  <si>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</si>
  <si>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</si>
  <si>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</si>
  <si>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</si>
  <si>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</si>
  <si>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</si>
  <si>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</si>
  <si>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</si>
  <si>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</si>
  <si>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</si>
  <si>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</si>
  <si>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</si>
  <si>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</si>
  <si>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</si>
  <si>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</si>
  <si>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</si>
  <si>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</si>
  <si>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</si>
  <si>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</si>
  <si>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</si>
  <si>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</si>
  <si>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</si>
  <si>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</si>
  <si>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</si>
  <si>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</si>
  <si>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</si>
  <si>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</si>
  <si>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</si>
  <si>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</si>
  <si>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</si>
  <si>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</si>
  <si>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</si>
  <si>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</si>
  <si>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</si>
  <si>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</si>
  <si>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</si>
  <si>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</si>
  <si>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</si>
  <si>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</si>
  <si>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</si>
  <si>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</si>
  <si>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</si>
  <si>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</si>
  <si>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</si>
  <si>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</si>
  <si>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</si>
  <si>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</si>
  <si>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</si>
  <si>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</si>
  <si>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</si>
  <si>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</si>
  <si>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</si>
  <si>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</si>
  <si>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</si>
  <si>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</si>
  <si>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</si>
  <si>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</si>
  <si>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</si>
  <si>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</si>
  <si>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</si>
  <si>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</si>
  <si>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</si>
  <si>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</si>
  <si>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</si>
  <si>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</si>
  <si>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</si>
  <si>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</si>
  <si>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</si>
  <si>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</si>
  <si>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</si>
  <si>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</si>
  <si>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</si>
  <si>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</si>
  <si>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</si>
  <si>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</si>
  <si>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</si>
  <si>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</si>
  <si>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</si>
  <si>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</si>
  <si>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</si>
  <si>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</si>
  <si>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</si>
  <si>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</si>
  <si>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</si>
  <si>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</si>
  <si>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</si>
  <si>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</si>
  <si>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</si>
  <si>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</si>
  <si>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</si>
  <si>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</si>
  <si>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</si>
  <si>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</si>
  <si>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</si>
  <si>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</si>
  <si>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</si>
  <si>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</si>
  <si>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</si>
  <si>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</si>
  <si>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</si>
  <si>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</si>
  <si>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</si>
  <si>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</si>
  <si>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</si>
  <si>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</si>
  <si>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</si>
  <si>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</si>
  <si>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</si>
  <si>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</si>
  <si>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</si>
  <si>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</si>
  <si>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</si>
  <si>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</si>
  <si>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</si>
  <si>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</si>
  <si>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</si>
  <si>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</si>
  <si>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</si>
  <si>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</si>
  <si>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</si>
  <si>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</si>
  <si>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</si>
  <si>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</si>
  <si>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</si>
  <si>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</si>
  <si>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</si>
  <si>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</si>
  <si>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</si>
  <si>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</si>
  <si>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</si>
  <si>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</si>
  <si>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</si>
  <si>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</si>
  <si>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</si>
  <si>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</si>
  <si>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</si>
  <si>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</si>
  <si>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</si>
  <si>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</si>
  <si>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</si>
  <si>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</si>
  <si>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</si>
  <si>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</si>
  <si>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</si>
  <si>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</si>
  <si>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</si>
  <si>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</si>
  <si>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</si>
  <si>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</si>
  <si>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</si>
  <si>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</si>
  <si>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</si>
  <si>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</si>
  <si>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</si>
  <si>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</si>
  <si>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</si>
  <si>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</si>
  <si>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</si>
  <si>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</si>
  <si>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</si>
  <si>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</si>
  <si>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</si>
  <si>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</si>
  <si>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</si>
  <si>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</si>
  <si>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</si>
  <si>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</si>
  <si>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</si>
  <si>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</si>
  <si>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</si>
  <si>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</si>
  <si>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</si>
  <si>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</si>
  <si>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</si>
  <si>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</si>
  <si>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</si>
  <si>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</si>
  <si>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</si>
  <si>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</si>
  <si>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</si>
  <si>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</si>
  <si>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</si>
  <si>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</si>
  <si>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</si>
  <si>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</si>
  <si>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</si>
  <si>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</si>
  <si>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</si>
  <si>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</si>
  <si>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</si>
  <si>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</si>
  <si>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</si>
  <si>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</si>
  <si>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</si>
  <si>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</si>
  <si>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</si>
  <si>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</si>
  <si>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</si>
  <si>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</si>
  <si>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</si>
  <si>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</si>
  <si>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</si>
  <si>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</si>
  <si>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</si>
  <si>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</si>
  <si>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</si>
  <si>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</si>
  <si>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</si>
  <si>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</si>
  <si>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</si>
  <si>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</si>
  <si>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</si>
  <si>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</si>
  <si>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</si>
  <si>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</si>
  <si>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</si>
  <si>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</si>
  <si>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</si>
  <si>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</si>
  <si>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</si>
  <si>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</si>
  <si>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</si>
  <si>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</si>
  <si>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</si>
  <si>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</si>
  <si>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</si>
  <si>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</si>
  <si>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</si>
  <si>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</si>
  <si>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</si>
  <si>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</si>
  <si>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</si>
  <si>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</si>
  <si>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</si>
  <si>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</si>
  <si>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</si>
  <si>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</si>
  <si>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</si>
  <si>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</si>
  <si>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</si>
  <si>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</si>
  <si>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</si>
  <si>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</si>
  <si>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</si>
  <si>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</si>
  <si>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</si>
  <si>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</si>
  <si>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</si>
  <si>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</si>
  <si>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</si>
  <si>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</si>
  <si>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</si>
  <si>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</si>
  <si>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</si>
  <si>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</si>
  <si>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</si>
  <si>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</si>
  <si>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</si>
  <si>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</si>
  <si>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</si>
  <si>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</si>
  <si>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</si>
  <si>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</si>
  <si>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</si>
  <si>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</si>
  <si>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</si>
  <si>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</si>
  <si>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</si>
  <si>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</si>
  <si>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</si>
  <si>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</si>
  <si>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</si>
  <si>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</si>
  <si>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</si>
  <si>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</si>
  <si>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</si>
  <si>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</si>
  <si>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</si>
  <si>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</si>
  <si>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</si>
  <si>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</si>
  <si>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</si>
  <si>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</si>
  <si>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</si>
  <si>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</si>
  <si>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</si>
  <si>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</si>
  <si>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</si>
  <si>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</si>
  <si>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</si>
  <si>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</si>
  <si>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</si>
  <si>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</si>
  <si>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</si>
  <si>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</si>
  <si>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</si>
  <si>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</si>
  <si>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</si>
  <si>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</si>
  <si>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</si>
  <si>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</si>
  <si>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</si>
  <si>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</si>
  <si>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</si>
  <si>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</si>
  <si>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</si>
  <si>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</si>
  <si>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</si>
  <si>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</si>
  <si>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</si>
  <si>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</si>
  <si>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</si>
  <si>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</si>
  <si>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</si>
  <si>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</si>
  <si>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</si>
  <si>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</si>
  <si>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</si>
  <si>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</si>
  <si>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</si>
  <si>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</si>
  <si>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</si>
  <si>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</si>
  <si>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</si>
  <si>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</si>
  <si>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</si>
  <si>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</si>
  <si>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</si>
  <si>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</si>
  <si>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</si>
  <si>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</si>
  <si>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</si>
  <si>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</si>
  <si>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</si>
  <si>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</si>
  <si>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</si>
  <si>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</si>
  <si>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</si>
  <si>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</si>
  <si>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</si>
  <si>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</si>
  <si>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</si>
  <si>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</si>
  <si>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</si>
  <si>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</si>
  <si>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</si>
  <si>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</si>
  <si>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</si>
  <si>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</si>
  <si>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</si>
  <si>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</si>
  <si>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</si>
  <si>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</si>
  <si>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</si>
  <si>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</si>
  <si>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</si>
  <si>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</si>
  <si>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</si>
  <si>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</si>
  <si>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</si>
  <si>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</si>
  <si>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</si>
  <si>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</si>
  <si>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</si>
  <si>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</si>
  <si>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</si>
  <si>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</si>
  <si>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</si>
  <si>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</si>
  <si>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</si>
  <si>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</si>
  <si>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</si>
  <si>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</si>
  <si>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</si>
  <si>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</si>
  <si>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</si>
  <si>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</si>
  <si>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</si>
  <si>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</si>
  <si>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</si>
  <si>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</si>
  <si>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</si>
  <si>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</si>
  <si>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</si>
  <si>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</si>
  <si>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</si>
  <si>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</si>
  <si>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</si>
  <si>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</si>
  <si>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</si>
  <si>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</si>
  <si>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</si>
  <si>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</si>
  <si>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</si>
  <si>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</si>
  <si>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</si>
  <si>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</si>
  <si>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</si>
  <si>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</si>
  <si>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</si>
  <si>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</si>
  <si>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</si>
  <si>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</si>
  <si>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</si>
  <si>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</si>
  <si>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</si>
  <si>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</si>
  <si>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</si>
  <si>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</si>
  <si>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</si>
  <si>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</si>
  <si>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</si>
  <si>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</si>
  <si>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</si>
  <si>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</si>
  <si>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</si>
  <si>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</si>
  <si>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</si>
  <si>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</si>
  <si>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</si>
  <si>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</si>
  <si>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</si>
  <si>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</si>
  <si>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</si>
  <si>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</si>
  <si>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</si>
  <si>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</si>
  <si>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</si>
  <si>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</si>
  <si>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</si>
  <si>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</si>
  <si>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</si>
  <si>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</si>
  <si>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</si>
  <si>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</si>
  <si>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</si>
  <si>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</si>
  <si>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</si>
  <si>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</si>
  <si>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</si>
  <si>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</si>
  <si>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</si>
  <si>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</si>
  <si>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</si>
  <si>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</si>
  <si>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</si>
  <si>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</si>
  <si>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</si>
  <si>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</si>
  <si>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</si>
  <si>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</si>
  <si>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</si>
  <si>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</si>
  <si>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</si>
  <si>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</si>
  <si>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</si>
  <si>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</si>
  <si>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</si>
  <si>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</si>
  <si>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</si>
  <si>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</si>
  <si>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</si>
  <si>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</si>
  <si>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</si>
  <si>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</si>
  <si>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</si>
  <si>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</si>
  <si>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</si>
  <si>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</si>
  <si>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</si>
  <si>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</si>
  <si>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</si>
  <si>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</si>
  <si>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</si>
  <si>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</si>
  <si>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</si>
  <si>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</si>
  <si>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</si>
  <si>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</si>
  <si>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</si>
  <si>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</si>
  <si>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</si>
  <si>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</si>
  <si>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</si>
  <si>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</si>
  <si>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</si>
  <si>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</si>
  <si>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</si>
  <si>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</si>
  <si>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</si>
  <si>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</si>
  <si>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</si>
  <si>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</si>
  <si>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</si>
  <si>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</si>
  <si>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</si>
  <si>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</si>
  <si>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</si>
  <si>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</si>
  <si>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</si>
  <si>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</si>
  <si>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</si>
  <si>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</si>
  <si>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</si>
  <si>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</si>
  <si>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</si>
  <si>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</si>
  <si>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</si>
  <si>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</si>
  <si>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</si>
  <si>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</si>
  <si>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</si>
  <si>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</si>
  <si>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</si>
  <si>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</si>
  <si>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</si>
  <si>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</si>
  <si>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</si>
  <si>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</si>
  <si>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</si>
  <si>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</si>
  <si>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</si>
  <si>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</si>
  <si>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</si>
  <si>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</si>
  <si>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</si>
  <si>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</si>
  <si>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</si>
  <si>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</si>
  <si>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</si>
  <si>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</si>
  <si>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</si>
  <si>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</si>
  <si>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</si>
  <si>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</si>
  <si>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</si>
  <si>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</si>
  <si>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</si>
  <si>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</si>
  <si>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</si>
  <si>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</si>
  <si>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</si>
  <si>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</si>
  <si>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</si>
  <si>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</si>
  <si>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</si>
  <si>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</si>
  <si>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</si>
  <si>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</si>
  <si>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</si>
  <si>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</si>
  <si>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</si>
  <si>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</si>
  <si>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</si>
  <si>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</si>
  <si>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</si>
  <si>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</si>
  <si>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</si>
  <si>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</si>
  <si>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</si>
  <si>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</si>
  <si>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</si>
  <si>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</si>
  <si>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</si>
  <si>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</si>
  <si>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</si>
  <si>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</si>
  <si>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</si>
  <si>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</si>
  <si>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</si>
  <si>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</si>
  <si>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</si>
  <si>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</si>
  <si>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</si>
  <si>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</si>
  <si>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</si>
  <si>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</si>
  <si>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</si>
  <si>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</si>
  <si>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</si>
  <si>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</si>
  <si>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</si>
  <si>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</si>
  <si>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</si>
  <si>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</si>
  <si>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</si>
  <si>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</si>
  <si>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</si>
  <si>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</si>
  <si>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</si>
  <si>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</si>
  <si>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</si>
  <si>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</si>
  <si>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</si>
  <si>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</si>
  <si>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</si>
  <si>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</si>
  <si>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</si>
  <si>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</si>
  <si>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</si>
  <si>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</si>
  <si>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</si>
  <si>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</si>
  <si>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</si>
  <si>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</si>
  <si>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</si>
  <si>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</si>
  <si>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</si>
  <si>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</si>
  <si>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</si>
  <si>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</si>
  <si>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</si>
  <si>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</si>
  <si>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</si>
  <si>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</si>
  <si>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</si>
  <si>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</si>
  <si>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</si>
  <si>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</si>
  <si>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</si>
  <si>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</si>
  <si>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</si>
  <si>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</si>
  <si>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</si>
  <si>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</si>
  <si>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</si>
  <si>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</si>
  <si>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</si>
  <si>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</si>
  <si>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</si>
  <si>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</si>
  <si>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</si>
  <si>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</si>
  <si>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</si>
  <si>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</si>
  <si>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</si>
  <si>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</si>
  <si>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</si>
  <si>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</si>
  <si>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</si>
  <si>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</si>
  <si>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</si>
  <si>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</si>
  <si>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</si>
  <si>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</si>
  <si>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</si>
  <si>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</si>
  <si>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</si>
  <si>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</si>
  <si>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</si>
  <si>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</si>
  <si>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</si>
  <si>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</si>
  <si>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</si>
  <si>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</si>
  <si>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</si>
  <si>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</si>
  <si>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</si>
  <si>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</si>
  <si>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</si>
  <si>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</si>
  <si>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</si>
  <si>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</si>
  <si>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</si>
  <si>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</si>
  <si>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</si>
  <si>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</si>
  <si>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</si>
  <si>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</si>
  <si>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</si>
  <si>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</si>
  <si>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</si>
  <si>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</si>
  <si>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</si>
  <si>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</si>
  <si>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</si>
  <si>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</si>
  <si>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</si>
  <si>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</si>
  <si>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</si>
  <si>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</si>
  <si>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</si>
  <si>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</si>
  <si>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</si>
  <si>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</si>
  <si>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</si>
  <si>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</si>
  <si>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</si>
  <si>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</si>
  <si>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</si>
  <si>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</si>
  <si>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</si>
  <si>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</si>
  <si>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</si>
  <si>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</si>
  <si>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</si>
  <si>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</si>
  <si>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</si>
  <si>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</si>
  <si>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</si>
  <si>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</si>
  <si>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</si>
  <si>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</si>
  <si>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</si>
  <si>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</si>
  <si>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</si>
  <si>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</si>
  <si>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</si>
  <si>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</si>
  <si>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</si>
  <si>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</si>
  <si>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</si>
  <si>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</si>
  <si>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</si>
  <si>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</si>
  <si>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</si>
  <si>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</si>
  <si>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</si>
  <si>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</si>
  <si>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</si>
  <si>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</si>
  <si>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</si>
  <si>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</si>
  <si>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</si>
  <si>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</si>
  <si>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</si>
  <si>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</si>
  <si>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</si>
  <si>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</si>
  <si>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</si>
  <si>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</si>
  <si>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</si>
  <si>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</si>
  <si>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</si>
  <si>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</si>
  <si>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</si>
  <si>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</si>
  <si>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</si>
  <si>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</si>
  <si>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</si>
  <si>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</si>
  <si>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</si>
  <si>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</si>
  <si>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</si>
  <si>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</si>
  <si>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</si>
  <si>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</si>
  <si>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</si>
  <si>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</si>
  <si>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</si>
  <si>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</si>
  <si>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</si>
  <si>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</si>
  <si>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</si>
  <si>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</si>
  <si>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</si>
  <si>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</si>
  <si>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</si>
  <si>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</si>
  <si>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</si>
  <si>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</si>
  <si>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</si>
  <si>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</si>
  <si>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</si>
  <si>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</si>
  <si>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</si>
  <si>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</si>
  <si>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</si>
  <si>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</si>
  <si>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</si>
  <si>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</si>
  <si>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</si>
  <si>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</si>
  <si>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</si>
  <si>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</si>
  <si>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</si>
  <si>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</si>
  <si>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</si>
  <si>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</si>
  <si>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</si>
  <si>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</si>
  <si>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</si>
  <si>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</si>
  <si>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</si>
  <si>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</si>
  <si>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</si>
  <si>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</si>
  <si>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</si>
  <si>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</si>
  <si>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</si>
  <si>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</si>
  <si>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</si>
  <si>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</si>
  <si>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</si>
  <si>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</si>
  <si>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</si>
  <si>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</si>
  <si>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</si>
  <si>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</si>
  <si>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</si>
  <si>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</si>
  <si>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</si>
  <si>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</si>
  <si>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</si>
  <si>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</si>
  <si>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</si>
  <si>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</si>
  <si>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</si>
  <si>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</si>
  <si>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</si>
  <si>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</si>
  <si>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</si>
  <si>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</si>
  <si>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</si>
  <si>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</si>
  <si>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</si>
  <si>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</si>
  <si>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</si>
  <si>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</si>
  <si>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</si>
  <si>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</si>
  <si>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</si>
  <si>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</si>
  <si>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</si>
  <si>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</si>
  <si>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</si>
  <si>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</si>
  <si>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</si>
  <si>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</si>
  <si>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</si>
  <si>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</si>
  <si>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</si>
  <si>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</si>
  <si>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</si>
  <si>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</si>
  <si>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</si>
  <si>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</si>
  <si>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</si>
  <si>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</si>
  <si>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</si>
  <si>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</si>
  <si>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</si>
  <si>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</si>
  <si>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</si>
  <si>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</si>
  <si>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</si>
  <si>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</si>
  <si>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</si>
  <si>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</si>
  <si>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</si>
  <si>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</si>
  <si>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</si>
  <si>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</si>
  <si>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</si>
  <si>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</si>
  <si>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</si>
  <si>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</si>
  <si>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</si>
  <si>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</si>
  <si>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</si>
  <si>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</si>
  <si>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</si>
  <si>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</si>
  <si>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</si>
  <si>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</si>
  <si>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</si>
  <si>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</si>
  <si>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</si>
  <si>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</si>
  <si>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</si>
  <si>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</si>
  <si>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</si>
  <si>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</si>
  <si>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</si>
  <si>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</si>
  <si>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</si>
  <si>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</si>
  <si>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</si>
  <si>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</si>
  <si>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</si>
  <si>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</si>
  <si>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</si>
  <si>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</si>
  <si>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</si>
  <si>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</si>
  <si>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</si>
  <si>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</si>
  <si>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</si>
  <si>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</si>
  <si>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</si>
  <si>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</si>
  <si>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</si>
  <si>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</si>
  <si>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</si>
  <si>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</si>
  <si>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</si>
  <si>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</si>
  <si>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</si>
  <si>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</si>
  <si>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</si>
  <si>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</si>
  <si>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</si>
  <si>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</si>
  <si>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</si>
  <si>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</si>
  <si>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</si>
  <si>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</si>
  <si>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</si>
  <si>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</si>
  <si>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</si>
  <si>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</si>
  <si>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</si>
  <si>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</si>
  <si>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</si>
  <si>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</si>
  <si>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</si>
  <si>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</si>
  <si>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</si>
  <si>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</si>
  <si>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</si>
  <si>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</si>
  <si>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</si>
  <si>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</si>
  <si>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</si>
  <si>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</si>
  <si>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</si>
  <si>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</si>
  <si>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</si>
  <si>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</si>
  <si>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</si>
  <si>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</si>
  <si>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</si>
  <si>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</si>
  <si>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</si>
  <si>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</si>
  <si>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</si>
  <si>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</si>
  <si>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</si>
  <si>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</si>
  <si>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</si>
  <si>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</si>
  <si>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</si>
  <si>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</si>
  <si>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</si>
  <si>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</si>
  <si>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</si>
  <si>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</si>
  <si>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</si>
  <si>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</si>
  <si>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</si>
  <si>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</si>
  <si>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</si>
  <si>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</si>
  <si>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</si>
  <si>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</si>
  <si>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</si>
  <si>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</si>
  <si>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</si>
  <si>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</si>
  <si>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</si>
  <si>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</si>
  <si>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</si>
  <si>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</si>
  <si>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</si>
  <si>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</si>
  <si>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</si>
  <si>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</si>
  <si>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</si>
  <si>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</si>
  <si>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</si>
  <si>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</si>
  <si>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</si>
  <si>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</si>
  <si>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</si>
  <si>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</si>
  <si>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</si>
  <si>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</si>
  <si>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</si>
  <si>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</si>
  <si>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</si>
  <si>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</si>
  <si>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</si>
  <si>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</si>
  <si>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</si>
  <si>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</si>
  <si>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</si>
  <si>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</si>
  <si>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</si>
  <si>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</si>
  <si>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</si>
  <si>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</si>
  <si>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</si>
  <si>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</si>
  <si>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</si>
  <si>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</si>
  <si>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</si>
  <si>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</si>
  <si>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</si>
  <si>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</si>
  <si>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</si>
  <si>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</si>
  <si>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</si>
  <si>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</si>
  <si>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</si>
  <si>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</si>
  <si>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</si>
  <si>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</si>
  <si>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</si>
  <si>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</si>
  <si>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</si>
  <si>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</si>
  <si>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</si>
  <si>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</si>
  <si>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</si>
  <si>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</si>
  <si>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</si>
  <si>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</si>
  <si>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</si>
  <si>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</si>
  <si>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</si>
  <si>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</si>
  <si>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</si>
  <si>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</si>
  <si>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</si>
  <si>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</si>
  <si>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</si>
  <si>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</si>
  <si>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</si>
  <si>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</si>
  <si>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</si>
  <si>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</si>
  <si>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</si>
  <si>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</si>
  <si>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</si>
  <si>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</si>
  <si>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</si>
  <si>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</si>
  <si>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</si>
  <si>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</si>
  <si>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</si>
  <si>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</si>
  <si>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</si>
  <si>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</si>
  <si>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</si>
  <si>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</si>
  <si>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</si>
  <si>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</si>
  <si>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</si>
  <si>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</si>
  <si>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</si>
  <si>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</si>
  <si>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</si>
  <si>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</si>
  <si>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</si>
  <si>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</si>
  <si>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</si>
  <si>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</si>
  <si>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</si>
  <si>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</si>
  <si>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</si>
  <si>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</si>
  <si>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</si>
  <si>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</si>
  <si>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</si>
  <si>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</si>
  <si>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</si>
  <si>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</si>
  <si>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</si>
  <si>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</si>
  <si>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</si>
  <si>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</si>
  <si>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</si>
  <si>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</si>
  <si>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</si>
  <si>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</si>
  <si>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</si>
  <si>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</si>
  <si>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</si>
  <si>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</si>
  <si>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</si>
  <si>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</si>
  <si>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</si>
  <si>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</si>
  <si>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</si>
  <si>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</si>
  <si>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</si>
  <si>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</si>
  <si>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</si>
  <si>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</si>
  <si>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</si>
  <si>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</si>
  <si>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</si>
  <si>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</si>
  <si>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</si>
  <si>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</si>
  <si>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</si>
  <si>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</si>
  <si>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</si>
  <si>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</si>
  <si>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</si>
  <si>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</si>
  <si>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</si>
  <si>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</si>
  <si>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</si>
  <si>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</si>
  <si>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</si>
  <si>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</si>
  <si>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</si>
  <si>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</si>
  <si>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</si>
  <si>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</si>
  <si>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</si>
  <si>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</si>
  <si>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</si>
  <si>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</si>
  <si>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</si>
  <si>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</si>
  <si>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</si>
  <si>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</si>
  <si>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</si>
  <si>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</si>
  <si>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</si>
  <si>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</si>
  <si>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</si>
  <si>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</si>
  <si>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</si>
  <si>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</si>
  <si>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</si>
  <si>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</si>
  <si>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</si>
  <si>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</si>
  <si>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</si>
  <si>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</si>
  <si>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</si>
  <si>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</si>
  <si>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</si>
  <si>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</si>
  <si>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</si>
  <si>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</si>
  <si>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</si>
  <si>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</si>
  <si>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</si>
  <si>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</si>
  <si>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</si>
  <si>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</si>
  <si>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</si>
  <si>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</si>
  <si>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</si>
  <si>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</si>
  <si>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</si>
  <si>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</si>
  <si>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</si>
  <si>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</si>
  <si>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</si>
  <si>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</si>
  <si>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</si>
  <si>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</si>
  <si>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</si>
  <si>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</si>
  <si>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</si>
  <si>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</si>
  <si>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</si>
  <si>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</si>
  <si>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</si>
  <si>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</si>
  <si>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</si>
  <si>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</si>
  <si>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</si>
  <si>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</si>
  <si>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</si>
  <si>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</si>
  <si>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</si>
  <si>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</si>
  <si>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</si>
  <si>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</si>
  <si>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</si>
  <si>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</si>
  <si>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</si>
  <si>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</si>
  <si>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</si>
  <si>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</si>
  <si>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</si>
  <si>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</si>
  <si>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</si>
  <si>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</si>
  <si>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</si>
  <si>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</si>
  <si>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</si>
  <si>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</si>
  <si>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</si>
  <si>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</si>
  <si>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</si>
  <si>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</si>
  <si>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</si>
  <si>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</si>
  <si>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</si>
  <si>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</si>
  <si>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</si>
  <si>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</si>
  <si>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</si>
  <si>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</si>
  <si>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</si>
  <si>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</si>
  <si>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</si>
  <si>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</si>
  <si>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</si>
  <si>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</si>
  <si>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</si>
  <si>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</si>
  <si>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</si>
  <si>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</si>
  <si>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</si>
  <si>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</si>
  <si>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</si>
  <si>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</si>
  <si>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</si>
  <si>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</si>
  <si>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</si>
  <si>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</si>
  <si>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</si>
  <si>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</si>
  <si>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</si>
  <si>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</si>
  <si>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</si>
  <si>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</si>
  <si>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</si>
  <si>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</si>
  <si>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</si>
  <si>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</si>
  <si>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</si>
  <si>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</si>
  <si>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</si>
  <si>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</si>
  <si>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</si>
  <si>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</si>
  <si>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</si>
  <si>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</si>
  <si>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</si>
  <si>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</si>
  <si>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</si>
  <si>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</si>
  <si>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</si>
  <si>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</si>
  <si>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</si>
  <si>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</si>
  <si>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</si>
  <si>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</si>
  <si>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</si>
  <si>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</si>
  <si>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</si>
  <si>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</si>
  <si>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</si>
  <si>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</si>
  <si>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</si>
  <si>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</si>
  <si>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</si>
  <si>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</si>
  <si>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</si>
  <si>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</si>
  <si>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</si>
  <si>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</si>
  <si>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</si>
  <si>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</si>
  <si>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</si>
  <si>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</si>
  <si>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</si>
  <si>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</si>
  <si>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</si>
  <si>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</si>
  <si>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</si>
  <si>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</si>
  <si>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</si>
  <si>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</si>
  <si>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</si>
  <si>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</si>
  <si>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</si>
  <si>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</si>
  <si>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</si>
  <si>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</si>
  <si>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</si>
  <si>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</si>
  <si>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</si>
  <si>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</si>
  <si>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</si>
  <si>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</si>
  <si>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</si>
  <si>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</si>
  <si>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</si>
  <si>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</si>
  <si>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</si>
  <si>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</si>
  <si>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</si>
  <si>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</si>
  <si>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</si>
  <si>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</si>
  <si>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</si>
  <si>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</si>
  <si>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</si>
  <si>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</si>
  <si>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</si>
  <si>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</si>
  <si>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</si>
  <si>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</si>
  <si>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</si>
  <si>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</si>
  <si>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</si>
  <si>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</si>
  <si>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</si>
  <si>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</si>
  <si>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</si>
  <si>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</si>
  <si>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</si>
  <si>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</si>
  <si>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</si>
  <si>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</si>
  <si>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</si>
  <si>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</si>
  <si>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</si>
  <si>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</si>
  <si>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</si>
  <si>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</si>
  <si>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</si>
  <si>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</si>
  <si>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</si>
  <si>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</si>
  <si>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</si>
  <si>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</si>
  <si>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</si>
  <si>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</si>
  <si>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</si>
  <si>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</si>
  <si>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</si>
  <si>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</si>
  <si>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</si>
  <si>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</si>
  <si>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</si>
  <si>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</si>
  <si>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</si>
  <si>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</si>
  <si>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</si>
  <si>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</si>
  <si>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</si>
  <si>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</si>
  <si>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</si>
  <si>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</si>
  <si>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</si>
  <si>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</si>
  <si>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</si>
  <si>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</si>
  <si>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</si>
  <si>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</si>
  <si>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</si>
  <si>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</si>
  <si>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</si>
  <si>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</si>
  <si>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</si>
  <si>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</si>
  <si>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</si>
  <si>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</si>
  <si>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</si>
  <si>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</si>
  <si>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</si>
  <si>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</si>
  <si>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</si>
  <si>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</si>
  <si>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</si>
  <si>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</si>
  <si>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</si>
  <si>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</si>
  <si>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</si>
  <si>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</si>
  <si>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</si>
  <si>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</si>
  <si>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</si>
  <si>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</si>
  <si>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</si>
  <si>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</si>
  <si>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</si>
  <si>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</si>
  <si>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</si>
  <si>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</si>
  <si>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</si>
  <si>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</si>
  <si>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</si>
  <si>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</si>
  <si>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</si>
  <si>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</si>
  <si>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</si>
  <si>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</si>
  <si>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</si>
  <si>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</si>
  <si>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</si>
  <si>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</si>
  <si>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</si>
  <si>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</si>
  <si>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</si>
  <si>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</si>
  <si>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</si>
  <si>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</si>
  <si>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</si>
  <si>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</si>
  <si>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</si>
  <si>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</si>
  <si>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</si>
  <si>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</si>
  <si>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</si>
  <si>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</si>
  <si>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</si>
  <si>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</si>
  <si>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</si>
  <si>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</si>
  <si>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</si>
  <si>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</si>
  <si>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</si>
  <si>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</si>
  <si>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</si>
  <si>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</si>
  <si>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</si>
  <si>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</si>
  <si>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</si>
  <si>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</si>
  <si>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</si>
  <si>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</si>
  <si>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</si>
  <si>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</si>
  <si>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</si>
  <si>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</si>
  <si>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</si>
  <si>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</si>
  <si>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</si>
  <si>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</si>
  <si>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</si>
  <si>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</si>
  <si>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</si>
  <si>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</si>
  <si>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</si>
  <si>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</si>
  <si>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</si>
  <si>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</si>
  <si>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</si>
  <si>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</si>
  <si>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</si>
  <si>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</si>
  <si>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</si>
  <si>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</si>
  <si>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</si>
  <si>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</si>
  <si>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</si>
  <si>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</si>
  <si>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</si>
  <si>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</si>
  <si>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</si>
  <si>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</si>
  <si>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</si>
  <si>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</si>
  <si>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</si>
  <si>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</si>
  <si>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</si>
  <si>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</si>
  <si>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</si>
  <si>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</si>
  <si>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</si>
  <si>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</si>
  <si>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</si>
  <si>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</si>
  <si>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</si>
  <si>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</si>
  <si>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</si>
  <si>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</si>
  <si>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</si>
  <si>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</si>
  <si>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</si>
  <si>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</si>
  <si>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</si>
  <si>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</si>
  <si>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</si>
  <si>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</si>
  <si>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</si>
  <si>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</si>
  <si>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</si>
  <si>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</si>
  <si>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</si>
  <si>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</si>
  <si>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</si>
  <si>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</si>
  <si>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</si>
  <si>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</si>
  <si>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</si>
  <si>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</si>
  <si>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</si>
  <si>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</si>
  <si>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</si>
  <si>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</si>
  <si>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</si>
  <si>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</si>
  <si>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</si>
  <si>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</si>
  <si>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</si>
  <si>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</si>
  <si>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</si>
  <si>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</si>
  <si>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</si>
  <si>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</si>
  <si>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</si>
  <si>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</si>
  <si>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</si>
  <si>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</si>
  <si>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</si>
  <si>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</si>
  <si>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</si>
  <si>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</si>
  <si>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</si>
  <si>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</si>
  <si>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</si>
  <si>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</si>
  <si>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</si>
  <si>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</si>
  <si>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</si>
  <si>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</si>
  <si>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</si>
  <si>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</si>
  <si>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</si>
  <si>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</si>
  <si>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</si>
  <si>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</si>
  <si>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</si>
  <si>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</si>
  <si>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</si>
  <si>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</si>
  <si>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</si>
  <si>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</si>
  <si>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</si>
  <si>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</si>
  <si>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</si>
  <si>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</si>
  <si>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</si>
  <si>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</si>
  <si>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</si>
  <si>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</si>
  <si>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</si>
  <si>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</si>
  <si>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</si>
  <si>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</si>
  <si>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</si>
  <si>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</si>
  <si>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</si>
  <si>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</si>
  <si>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</si>
  <si>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</si>
  <si>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</si>
  <si>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</si>
  <si>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</si>
  <si>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</si>
  <si>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</si>
  <si>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</si>
  <si>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</si>
  <si>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</si>
  <si>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</si>
  <si>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</si>
  <si>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</si>
  <si>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</si>
  <si>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</si>
  <si>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</si>
  <si>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</si>
  <si>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</si>
  <si>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</si>
  <si>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</si>
  <si>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</si>
  <si>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</si>
  <si>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</si>
  <si>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</si>
  <si>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</si>
  <si>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</si>
  <si>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</si>
  <si>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</si>
  <si>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</si>
  <si>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</si>
  <si>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</si>
  <si>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</si>
  <si>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</si>
  <si>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</si>
  <si>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</si>
  <si>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</si>
  <si>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</si>
  <si>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</si>
  <si>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</si>
  <si>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</si>
  <si>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</si>
  <si>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</si>
  <si>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</si>
  <si>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</si>
  <si>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</si>
  <si>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</si>
  <si>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</si>
  <si>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</si>
  <si>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</si>
  <si>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</si>
  <si>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</si>
  <si>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</si>
  <si>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</si>
  <si>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</si>
  <si>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</si>
  <si>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</si>
  <si>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</si>
  <si>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</si>
  <si>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</si>
  <si>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</si>
  <si>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</si>
  <si>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</si>
  <si>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</si>
  <si>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</si>
  <si>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</si>
  <si>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</si>
  <si>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</si>
  <si>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</si>
  <si>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</si>
  <si>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</si>
  <si>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</si>
  <si>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</si>
  <si>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</si>
  <si>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</si>
  <si>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</si>
  <si>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</si>
  <si>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</si>
  <si>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</si>
  <si>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</si>
  <si>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</si>
  <si>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</si>
  <si>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</si>
  <si>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</si>
  <si>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</si>
  <si>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</si>
  <si>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</si>
  <si>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</si>
  <si>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</si>
  <si>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</si>
  <si>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</si>
  <si>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</si>
  <si>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</si>
  <si>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</si>
  <si>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</si>
  <si>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</si>
  <si>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</si>
  <si>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</si>
  <si>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</si>
  <si>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</si>
  <si>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</si>
  <si>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</si>
  <si>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</si>
  <si>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</si>
  <si>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</si>
  <si>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</si>
  <si>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</si>
  <si>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</si>
  <si>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</si>
  <si>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</si>
  <si>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</si>
  <si>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</si>
  <si>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</si>
  <si>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</si>
  <si>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</si>
  <si>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</si>
  <si>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</si>
  <si>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</si>
  <si>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</si>
  <si>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</si>
  <si>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</si>
  <si>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</si>
  <si>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</si>
  <si>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</si>
  <si>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</si>
  <si>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</si>
  <si>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</si>
  <si>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</si>
  <si>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</si>
  <si>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</si>
  <si>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</si>
  <si>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</si>
  <si>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</si>
  <si>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</si>
  <si>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</si>
  <si>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</si>
  <si>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</si>
  <si>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</si>
  <si>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</si>
  <si>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</si>
  <si>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</si>
  <si>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</si>
  <si>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</si>
  <si>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</si>
  <si>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</si>
  <si>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</si>
  <si>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</si>
  <si>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</si>
  <si>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</si>
  <si>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</si>
  <si>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</si>
  <si>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</si>
  <si>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</si>
  <si>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</si>
  <si>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</si>
  <si>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</si>
  <si>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</si>
  <si>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</si>
  <si>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</si>
  <si>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</si>
  <si>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</si>
  <si>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</si>
  <si>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</si>
  <si>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</si>
  <si>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</si>
  <si>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</si>
  <si>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</si>
  <si>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</si>
  <si>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</si>
  <si>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</si>
  <si>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</si>
  <si>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</si>
  <si>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</si>
  <si>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</si>
  <si>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</si>
  <si>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</si>
  <si>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</si>
  <si>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</si>
  <si>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</si>
  <si>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</si>
  <si>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</si>
  <si>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</si>
  <si>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</si>
  <si>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</si>
  <si>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</si>
  <si>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</si>
  <si>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</si>
  <si>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</si>
  <si>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</si>
  <si>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</si>
  <si>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</si>
  <si>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</si>
  <si>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</si>
  <si>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</si>
  <si>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</si>
  <si>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</si>
  <si>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</si>
  <si>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</si>
  <si>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</si>
  <si>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</si>
  <si>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</si>
  <si>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</si>
  <si>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</si>
  <si>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</si>
  <si>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</si>
  <si>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</si>
  <si>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</si>
  <si>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</si>
  <si>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</si>
  <si>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</si>
  <si>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</si>
  <si>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</si>
  <si>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</si>
  <si>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</si>
  <si>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</si>
  <si>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</si>
  <si>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</si>
  <si>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</si>
  <si>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</si>
  <si>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</si>
  <si>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</si>
  <si>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</si>
  <si>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</si>
  <si>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</si>
  <si>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</si>
  <si>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</si>
  <si>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</si>
  <si>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</si>
  <si>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</si>
  <si>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</si>
  <si>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</si>
  <si>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</si>
  <si>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</si>
  <si>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</si>
  <si>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</si>
  <si>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</si>
  <si>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</si>
  <si>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</si>
  <si>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</si>
  <si>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</si>
  <si>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</si>
  <si>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</si>
  <si>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</si>
  <si>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</si>
  <si>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</si>
  <si>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</si>
  <si>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</si>
  <si>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</si>
  <si>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</si>
  <si>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</si>
  <si>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</si>
  <si>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</si>
  <si>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</si>
  <si>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</si>
  <si>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</si>
  <si>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</si>
  <si>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</si>
  <si>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</si>
  <si>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</si>
  <si>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</si>
  <si>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</si>
  <si>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</si>
  <si>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</si>
  <si>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</si>
  <si>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</si>
  <si>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</si>
  <si>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</si>
  <si>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</si>
  <si>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</si>
  <si>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</si>
  <si>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</si>
  <si>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</si>
  <si>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</si>
  <si>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</si>
  <si>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</si>
  <si>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</si>
  <si>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</si>
  <si>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</si>
  <si>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</si>
  <si>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</si>
  <si>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</si>
  <si>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</si>
  <si>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</si>
  <si>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</si>
  <si>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</si>
  <si>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</si>
  <si>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</si>
  <si>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</si>
  <si>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</si>
  <si>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</si>
  <si>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</si>
  <si>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</si>
  <si>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</si>
  <si>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</si>
  <si>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</si>
  <si>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</si>
  <si>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</si>
  <si>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</si>
  <si>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</si>
  <si>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</si>
  <si>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</si>
  <si>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</si>
  <si>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</si>
  <si>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</si>
  <si>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</si>
  <si>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</si>
  <si>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</si>
  <si>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</si>
  <si>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</si>
  <si>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</si>
  <si>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</si>
  <si>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</si>
  <si>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</si>
  <si>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</si>
  <si>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</si>
  <si>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</si>
  <si>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</si>
  <si>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</si>
  <si>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</si>
  <si>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</si>
  <si>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</si>
  <si>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</si>
  <si>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</si>
  <si>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</si>
  <si>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</si>
  <si>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</si>
  <si>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</si>
  <si>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</si>
  <si>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</si>
  <si>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</si>
  <si>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</si>
  <si>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</si>
  <si>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</si>
  <si>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</si>
  <si>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</si>
  <si>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</si>
  <si>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</si>
  <si>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</si>
  <si>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</si>
  <si>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</si>
  <si>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</si>
  <si>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</si>
  <si>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</si>
  <si>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</si>
  <si>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</si>
  <si>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</si>
  <si>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</si>
  <si>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</si>
  <si>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</si>
  <si>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</si>
  <si>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</si>
  <si>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</si>
  <si>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</si>
  <si>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</si>
  <si>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</si>
  <si>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</si>
  <si>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</si>
  <si>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</si>
  <si>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</si>
  <si>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</si>
  <si>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</si>
  <si>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</si>
  <si>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</si>
  <si>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</si>
  <si>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</si>
  <si>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</si>
  <si>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</si>
  <si>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</si>
  <si>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</si>
  <si>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</si>
  <si>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</si>
  <si>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</si>
  <si>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</si>
  <si>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</si>
  <si>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</si>
  <si>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</si>
  <si>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</si>
  <si>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</si>
  <si>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</si>
  <si>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</si>
  <si>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</si>
  <si>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</si>
  <si>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</si>
  <si>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</si>
  <si>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</si>
  <si>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</si>
  <si>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</si>
  <si>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</si>
  <si>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</si>
  <si>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</si>
  <si>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</si>
  <si>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</si>
  <si>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</si>
  <si>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</si>
  <si>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</si>
  <si>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</si>
  <si>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</si>
  <si>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</si>
  <si>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</si>
  <si>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</si>
  <si>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</si>
  <si>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</si>
  <si>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</si>
  <si>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</si>
  <si>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</si>
  <si>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</si>
  <si>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</si>
  <si>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</si>
  <si>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</si>
  <si>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</si>
  <si>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</si>
  <si>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</si>
  <si>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</si>
  <si>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</si>
  <si>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</si>
  <si>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</si>
  <si>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</si>
  <si>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</si>
  <si>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</si>
  <si>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</si>
  <si>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</si>
  <si>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</si>
  <si>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</si>
  <si>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</si>
  <si>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</si>
  <si>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</si>
  <si>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</si>
  <si>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</si>
  <si>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</si>
  <si>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</si>
  <si>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</si>
  <si>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</si>
  <si>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</si>
  <si>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</si>
  <si>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</si>
  <si>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</si>
  <si>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</si>
  <si>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</si>
  <si>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</si>
  <si>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</si>
  <si>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</si>
  <si>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</si>
  <si>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</si>
  <si>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</si>
  <si>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</si>
  <si>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</si>
  <si>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</si>
  <si>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</si>
  <si>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</si>
  <si>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</si>
  <si>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</si>
  <si>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</si>
  <si>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</si>
  <si>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</si>
  <si>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</si>
  <si>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</si>
  <si>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</si>
  <si>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</si>
  <si>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</si>
  <si>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</si>
  <si>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</si>
  <si>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</si>
  <si>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</si>
  <si>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</si>
  <si>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</si>
  <si>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</si>
  <si>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</si>
  <si>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</si>
  <si>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</si>
  <si>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</si>
  <si>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</si>
  <si>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</si>
  <si>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</si>
  <si>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</si>
  <si>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</si>
  <si>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</si>
  <si>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</si>
  <si>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</si>
  <si>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</si>
  <si>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</si>
  <si>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</si>
  <si>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</si>
  <si>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</si>
  <si>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</si>
  <si>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</si>
  <si>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</si>
  <si>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</si>
  <si>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</si>
  <si>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</si>
  <si>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</si>
  <si>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</si>
  <si>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</si>
  <si>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</si>
  <si>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</si>
  <si>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</si>
  <si>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</si>
  <si>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</si>
  <si>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</si>
  <si>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</si>
  <si>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</si>
  <si>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</si>
  <si>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</si>
  <si>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</si>
  <si>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</si>
  <si>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</si>
  <si>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</si>
  <si>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</si>
  <si>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</si>
  <si>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</si>
  <si>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</si>
  <si>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</si>
  <si>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</si>
  <si>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</si>
  <si>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</si>
  <si>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</si>
  <si>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</si>
  <si>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</si>
  <si>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</si>
  <si>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</si>
  <si>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</si>
  <si>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</si>
  <si>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</si>
  <si>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</si>
  <si>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</si>
  <si>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</si>
  <si>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</si>
  <si>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</si>
  <si>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</si>
  <si>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</si>
  <si>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</si>
  <si>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</si>
  <si>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</si>
  <si>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</si>
  <si>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</si>
  <si>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</si>
  <si>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</si>
  <si>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</si>
  <si>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</si>
  <si>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</si>
  <si>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</si>
  <si>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</si>
  <si>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</si>
  <si>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</si>
  <si>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</si>
  <si>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</si>
  <si>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</si>
  <si>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</si>
  <si>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</si>
  <si>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</si>
  <si>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</si>
  <si>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</si>
  <si>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</si>
  <si>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</si>
  <si>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</si>
  <si>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</si>
  <si>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</si>
  <si>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</si>
  <si>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</si>
  <si>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</si>
  <si>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</si>
  <si>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</si>
  <si>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</si>
  <si>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</si>
  <si>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</si>
  <si>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</si>
  <si>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</si>
  <si>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</si>
  <si>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</si>
  <si>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</si>
  <si>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</si>
  <si>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</si>
  <si>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</si>
  <si>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</si>
  <si>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</si>
  <si>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</si>
  <si>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</si>
  <si>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</si>
  <si>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</si>
  <si>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</si>
  <si>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</si>
  <si>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</si>
  <si>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</si>
  <si>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</si>
  <si>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</si>
  <si>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</si>
  <si>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</si>
  <si>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</si>
  <si>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</si>
  <si>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</si>
  <si>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</si>
  <si>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</si>
  <si>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</si>
  <si>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</si>
  <si>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</si>
  <si>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</si>
  <si>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</si>
  <si>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</si>
  <si>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</si>
  <si>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</si>
  <si>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</si>
  <si>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</si>
  <si>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</si>
  <si>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</si>
  <si>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</si>
  <si>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</si>
  <si>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</si>
  <si>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</si>
  <si>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</si>
  <si>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</si>
  <si>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</si>
  <si>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</si>
  <si>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</si>
  <si>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</si>
  <si>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</si>
  <si>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</si>
  <si>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</si>
  <si>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</si>
  <si>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</si>
  <si>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</si>
  <si>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</si>
  <si>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</si>
  <si>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</si>
  <si>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</si>
  <si>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</si>
  <si>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</si>
  <si>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</si>
  <si>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</si>
  <si>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</si>
  <si>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</si>
  <si>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</si>
  <si>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</si>
  <si>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</si>
  <si>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</si>
  <si>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</si>
  <si>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</si>
  <si>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</si>
  <si>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</si>
  <si>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</si>
  <si>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</si>
  <si>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</si>
  <si>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</si>
  <si>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</si>
  <si>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</si>
  <si>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</si>
  <si>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</si>
  <si>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</si>
  <si>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</si>
  <si>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</si>
  <si>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</si>
  <si>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</si>
  <si>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</si>
  <si>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</si>
  <si>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</si>
  <si>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</si>
  <si>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</si>
  <si>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</si>
  <si>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</si>
  <si>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</si>
  <si>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</si>
  <si>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</si>
  <si>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</si>
  <si>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</si>
  <si>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</si>
  <si>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</si>
  <si>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</si>
  <si>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</si>
  <si>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</si>
  <si>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</si>
  <si>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</si>
  <si>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</si>
  <si>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</si>
  <si>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</si>
  <si>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</si>
  <si>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</si>
  <si>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</si>
  <si>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</si>
  <si>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</si>
  <si>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</si>
  <si>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</si>
  <si>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</si>
  <si>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</si>
  <si>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</si>
  <si>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</si>
  <si>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</si>
  <si>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</si>
  <si>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</si>
  <si>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</si>
  <si>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</si>
  <si>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</si>
  <si>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</si>
  <si>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</si>
  <si>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</si>
  <si>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</si>
  <si>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</si>
  <si>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</si>
  <si>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</si>
  <si>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</si>
  <si>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</si>
  <si>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</si>
  <si>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</si>
  <si>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</si>
  <si>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</si>
  <si>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</si>
  <si>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</si>
  <si>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</si>
  <si>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</si>
  <si>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</si>
  <si>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</si>
  <si>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</si>
  <si>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</si>
  <si>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</si>
  <si>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</si>
  <si>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</si>
  <si>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</si>
  <si>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</si>
  <si>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</si>
  <si>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</si>
  <si>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</si>
  <si>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</si>
  <si>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</si>
  <si>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</si>
  <si>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</si>
  <si>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</si>
  <si>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</si>
  <si>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</si>
  <si>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</si>
  <si>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</si>
  <si>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</si>
  <si>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</si>
  <si>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</si>
  <si>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</si>
  <si>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</si>
  <si>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</si>
  <si>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</si>
  <si>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</si>
  <si>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</si>
  <si>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</si>
  <si>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</si>
  <si>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</si>
  <si>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</si>
  <si>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</si>
  <si>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</si>
  <si>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</si>
  <si>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</si>
  <si>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</si>
  <si>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</si>
  <si>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</si>
  <si>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</si>
  <si>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</si>
  <si>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</si>
  <si>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</si>
  <si>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</si>
  <si>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</si>
  <si>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</si>
  <si>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</si>
  <si>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</si>
  <si>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</si>
  <si>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</si>
  <si>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</si>
  <si>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</si>
  <si>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</si>
  <si>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</si>
  <si>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</si>
  <si>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</si>
  <si>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</si>
  <si>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</si>
  <si>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</si>
  <si>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</si>
  <si>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</si>
  <si>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</si>
  <si>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</si>
  <si>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</si>
  <si>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</si>
  <si>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</si>
  <si>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</si>
  <si>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</si>
  <si>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</si>
  <si>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</si>
  <si>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</si>
  <si>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</si>
  <si>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</si>
  <si>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</si>
  <si>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</si>
  <si>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</si>
  <si>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</si>
  <si>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</si>
  <si>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</si>
  <si>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</si>
  <si>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</si>
  <si>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</si>
  <si>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</si>
  <si>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</si>
  <si>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</si>
  <si>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</si>
  <si>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</si>
  <si>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</si>
  <si>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</si>
  <si>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</si>
  <si>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</si>
  <si>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</si>
  <si>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</si>
  <si>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</si>
  <si>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</si>
  <si>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</si>
  <si>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</si>
  <si>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</si>
  <si>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</si>
  <si>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</si>
  <si>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</si>
  <si>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</si>
  <si>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</si>
  <si>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</si>
  <si>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</si>
  <si>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</si>
  <si>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</si>
  <si>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</si>
  <si>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</si>
  <si>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</si>
  <si>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</si>
  <si>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</si>
  <si>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</si>
  <si>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</si>
  <si>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</si>
  <si>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</si>
  <si>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</si>
  <si>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</si>
  <si>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</si>
  <si>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</si>
  <si>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</si>
  <si>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</si>
  <si>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</si>
  <si>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</si>
  <si>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</si>
  <si>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</si>
  <si>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</si>
  <si>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</si>
  <si>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</si>
  <si>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</si>
  <si>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</si>
  <si>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</si>
  <si>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</si>
  <si>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</si>
  <si>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</si>
  <si>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</si>
  <si>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</si>
  <si>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</si>
  <si>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</si>
  <si>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</si>
  <si>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</si>
  <si>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</si>
  <si>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</si>
  <si>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</si>
  <si>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</si>
  <si>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</si>
  <si>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</si>
  <si>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</si>
  <si>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</si>
  <si>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</si>
  <si>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</si>
  <si>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</si>
  <si>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</si>
  <si>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</si>
  <si>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</si>
  <si>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</si>
  <si>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</si>
  <si>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</si>
  <si>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</si>
  <si>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</si>
  <si>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</si>
  <si>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</si>
  <si>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</si>
  <si>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</si>
  <si>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</si>
  <si>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</si>
  <si>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</si>
  <si>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</si>
  <si>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</si>
  <si>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</si>
  <si>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</si>
  <si>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</si>
  <si>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</si>
  <si>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</si>
  <si>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</si>
  <si>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</si>
  <si>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</si>
  <si>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</si>
  <si>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</si>
  <si>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</si>
  <si>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</si>
  <si>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</si>
  <si>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</si>
  <si>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</si>
  <si>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</si>
  <si>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</si>
  <si>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</si>
  <si>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</si>
  <si>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</si>
  <si>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</si>
  <si>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</si>
  <si>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</si>
  <si>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</si>
  <si>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</si>
  <si>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</si>
  <si>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</si>
  <si>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</si>
  <si>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</si>
  <si>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</si>
  <si>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</si>
  <si>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</si>
  <si>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</si>
  <si>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</si>
  <si>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</si>
  <si>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</si>
  <si>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</si>
  <si>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</si>
  <si>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</si>
  <si>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</si>
  <si>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</si>
  <si>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</si>
  <si>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</si>
  <si>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</si>
  <si>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</si>
  <si>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</si>
  <si>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</si>
  <si>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</si>
  <si>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</si>
  <si>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</si>
  <si>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</si>
  <si>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</si>
  <si>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</si>
  <si>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</si>
  <si>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</si>
  <si>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</si>
  <si>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</si>
  <si>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</si>
  <si>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</si>
  <si>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</si>
  <si>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</si>
  <si>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</si>
  <si>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</si>
  <si>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</si>
  <si>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</si>
  <si>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</si>
  <si>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</si>
  <si>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</si>
  <si>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</si>
  <si>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</si>
  <si>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</si>
  <si>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</si>
  <si>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</si>
  <si>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</si>
  <si>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</si>
  <si>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</si>
  <si>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</si>
  <si>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</si>
  <si>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</si>
  <si>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</si>
  <si>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</si>
  <si>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</si>
  <si>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</si>
  <si>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</si>
  <si>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</si>
  <si>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</si>
  <si>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</si>
  <si>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</si>
  <si>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</si>
  <si>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</si>
  <si>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</si>
  <si>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</si>
  <si>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</si>
  <si>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</si>
  <si>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</si>
  <si>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</si>
  <si>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</si>
  <si>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</si>
  <si>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</si>
  <si>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</si>
  <si>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</si>
  <si>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</si>
  <si>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</si>
  <si>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</si>
  <si>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</si>
  <si>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</si>
  <si>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</si>
  <si>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</si>
  <si>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</si>
  <si>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</si>
  <si>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</si>
  <si>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</si>
  <si>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</si>
  <si>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</si>
  <si>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</si>
  <si>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</si>
  <si>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</si>
  <si>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</si>
  <si>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</si>
  <si>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</si>
  <si>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</si>
  <si>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</si>
  <si>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</si>
  <si>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</si>
  <si>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</si>
  <si>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</si>
  <si>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</si>
  <si>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</si>
  <si>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</si>
  <si>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</si>
  <si>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</si>
  <si>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</si>
  <si>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</si>
  <si>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</si>
  <si>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</si>
  <si>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</si>
  <si>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</si>
  <si>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</si>
  <si>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</si>
  <si>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</si>
  <si>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</si>
  <si>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</si>
  <si>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</si>
  <si>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</si>
  <si>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</si>
  <si>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</si>
  <si>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</si>
  <si>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</si>
  <si>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</si>
  <si>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</si>
  <si>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</si>
  <si>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</si>
  <si>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</si>
  <si>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</si>
  <si>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</si>
  <si>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</si>
  <si>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</si>
  <si>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</si>
  <si>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</si>
  <si>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</si>
  <si>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</si>
  <si>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</si>
  <si>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</si>
  <si>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</si>
  <si>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</si>
  <si>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</si>
  <si>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</si>
  <si>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</si>
  <si>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</si>
  <si>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</si>
  <si>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</si>
  <si>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</si>
  <si>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</si>
  <si>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</si>
  <si>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</si>
  <si>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</si>
  <si>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</si>
  <si>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</si>
  <si>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</si>
  <si>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</si>
  <si>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</si>
  <si>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</si>
  <si>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</si>
  <si>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</si>
  <si>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</si>
  <si>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</si>
  <si>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</si>
  <si>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</si>
  <si>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</si>
  <si>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</si>
  <si>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</si>
  <si>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</si>
  <si>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</si>
  <si>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</si>
  <si>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</si>
  <si>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</si>
  <si>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</si>
  <si>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</si>
  <si>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</si>
  <si>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</si>
  <si>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</si>
  <si>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</si>
  <si>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</si>
  <si>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</si>
  <si>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</si>
  <si>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</si>
  <si>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</si>
  <si>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</si>
  <si>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</si>
  <si>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</si>
  <si>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</si>
  <si>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</si>
  <si>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</si>
  <si>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</si>
  <si>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</si>
  <si>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</si>
  <si>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</si>
  <si>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</si>
  <si>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</si>
  <si>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</si>
  <si>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</si>
  <si>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</si>
  <si>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</si>
  <si>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</si>
  <si>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</si>
  <si>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</si>
  <si>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</si>
  <si>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</si>
  <si>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</si>
  <si>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</si>
  <si>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</si>
  <si>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</si>
  <si>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</si>
  <si>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</si>
  <si>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</si>
  <si>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</si>
  <si>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</si>
  <si>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</si>
  <si>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</si>
  <si>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</si>
  <si>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</si>
  <si>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</si>
  <si>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</si>
  <si>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</si>
  <si>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</si>
  <si>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</si>
  <si>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</si>
  <si>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</si>
  <si>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</si>
  <si>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</si>
  <si>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</si>
  <si>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</si>
  <si>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</si>
  <si>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</si>
  <si>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</si>
  <si>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</si>
  <si>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</si>
  <si>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</si>
  <si>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</si>
  <si>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</si>
  <si>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</si>
  <si>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</si>
  <si>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</si>
  <si>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</si>
  <si>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</si>
  <si>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</si>
  <si>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</si>
  <si>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</si>
  <si>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</si>
  <si>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</si>
  <si>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</si>
  <si>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</si>
  <si>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</si>
  <si>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</si>
  <si>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</si>
  <si>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</si>
  <si>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</si>
  <si>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</si>
  <si>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</si>
  <si>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</si>
  <si>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</si>
  <si>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</si>
  <si>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</si>
  <si>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</si>
  <si>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</si>
  <si>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</si>
  <si>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</si>
  <si>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</si>
  <si>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</si>
  <si>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</si>
  <si>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</si>
  <si>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</si>
  <si>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</si>
  <si>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</si>
  <si>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</si>
  <si>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</si>
  <si>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</si>
  <si>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</si>
  <si>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</si>
  <si>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</si>
  <si>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</si>
  <si>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</si>
  <si>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</si>
  <si>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</si>
  <si>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</si>
  <si>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</si>
  <si>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</si>
  <si>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</si>
  <si>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</si>
  <si>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</si>
  <si>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</si>
  <si>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</si>
  <si>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</si>
  <si>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</si>
  <si>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</si>
  <si>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</si>
  <si>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</si>
  <si>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</si>
  <si>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</si>
  <si>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</si>
  <si>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</si>
  <si>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</si>
  <si>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</si>
  <si>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</si>
  <si>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</si>
  <si>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</si>
  <si>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</si>
  <si>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</si>
  <si>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</si>
  <si>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</si>
  <si>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</si>
  <si>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</si>
  <si>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</si>
  <si>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</si>
  <si>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</si>
  <si>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</si>
  <si>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</si>
  <si>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</si>
  <si>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</si>
  <si>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</si>
  <si>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</si>
  <si>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</si>
  <si>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</si>
  <si>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</si>
  <si>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</si>
  <si>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</si>
  <si>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</si>
  <si>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</si>
  <si>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</si>
  <si>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</si>
  <si>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</si>
  <si>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</si>
  <si>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</si>
  <si>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</si>
  <si>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</si>
  <si>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</si>
  <si>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</si>
  <si>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</si>
  <si>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</si>
  <si>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</si>
  <si>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</si>
  <si>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</si>
  <si>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</si>
  <si>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</si>
  <si>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</si>
  <si>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</si>
  <si>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</si>
  <si>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</si>
  <si>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</si>
  <si>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</si>
  <si>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</si>
  <si>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</si>
  <si>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</si>
  <si>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</si>
  <si>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</si>
  <si>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</si>
  <si>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</si>
  <si>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</si>
  <si>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</si>
  <si>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</si>
  <si>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</si>
  <si>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</si>
  <si>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</si>
  <si>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</si>
  <si>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</si>
  <si>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</si>
  <si>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</si>
  <si>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</si>
  <si>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</si>
  <si>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</si>
  <si>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</si>
  <si>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</si>
  <si>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</si>
  <si>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</si>
  <si>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</si>
  <si>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</si>
  <si>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</si>
  <si>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</si>
  <si>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</si>
  <si>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</si>
  <si>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</si>
  <si>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</si>
  <si>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</si>
  <si>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</si>
  <si>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</si>
  <si>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</si>
  <si>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</si>
  <si>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</si>
  <si>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</si>
  <si>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</si>
  <si>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</si>
  <si>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</si>
  <si>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</si>
  <si>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</si>
  <si>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</si>
  <si>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</si>
  <si>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</si>
  <si>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</si>
  <si>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</si>
  <si>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</si>
  <si>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</si>
  <si>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</si>
  <si>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</si>
  <si>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</si>
  <si>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</si>
  <si>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</si>
  <si>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</si>
  <si>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</si>
  <si>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</si>
  <si>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</si>
  <si>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</si>
  <si>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</si>
  <si>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</si>
  <si>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</si>
  <si>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</si>
  <si>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</si>
  <si>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</si>
  <si>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</si>
  <si>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</si>
  <si>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</si>
  <si>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</si>
  <si>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</si>
  <si>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</si>
  <si>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</si>
  <si>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</si>
  <si>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</si>
  <si>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</si>
  <si>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</si>
  <si>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</si>
  <si>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</si>
  <si>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</si>
  <si>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</si>
  <si>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</si>
  <si>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</si>
  <si>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</si>
  <si>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</si>
  <si>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</si>
  <si>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</si>
  <si>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</si>
  <si>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</si>
  <si>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</si>
  <si>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</si>
  <si>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</si>
  <si>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</si>
  <si>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</si>
  <si>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</si>
  <si>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</si>
  <si>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</si>
  <si>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</si>
  <si>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</si>
  <si>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</si>
  <si>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</si>
  <si>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</si>
  <si>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</si>
  <si>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</si>
  <si>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</si>
  <si>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</si>
  <si>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</si>
  <si>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</si>
  <si>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</si>
  <si>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</si>
  <si>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</si>
  <si>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</si>
  <si>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</si>
  <si>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</si>
  <si>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</si>
  <si>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</si>
  <si>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</si>
  <si>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</si>
  <si>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</si>
  <si>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</si>
  <si>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</si>
  <si>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</si>
  <si>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</si>
  <si>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</si>
  <si>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</si>
  <si>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</si>
  <si>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</si>
  <si>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</si>
  <si>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</si>
  <si>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</si>
  <si>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</si>
  <si>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</si>
  <si>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</si>
  <si>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</si>
  <si>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</si>
  <si>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</si>
  <si>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</si>
  <si>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</si>
  <si>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</si>
  <si>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</si>
  <si>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</si>
  <si>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</si>
  <si>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</si>
  <si>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</si>
  <si>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</si>
  <si>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</si>
  <si>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</si>
  <si>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</si>
  <si>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</si>
  <si>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</si>
  <si>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</si>
  <si>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</si>
  <si>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</si>
  <si>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</si>
  <si>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</si>
  <si>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</si>
  <si>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</si>
  <si>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</si>
  <si>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</si>
  <si>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</si>
  <si>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</si>
  <si>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</si>
  <si>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</si>
  <si>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</si>
  <si>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</si>
  <si>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</si>
  <si>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</si>
  <si>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</si>
  <si>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</si>
  <si>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</si>
  <si>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</si>
  <si>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</si>
  <si>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</si>
  <si>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</si>
  <si>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</si>
  <si>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</si>
  <si>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</si>
  <si>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</si>
  <si>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</si>
  <si>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</si>
  <si>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</si>
  <si>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</si>
  <si>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</si>
  <si>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</si>
  <si>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</si>
  <si>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</si>
  <si>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</si>
  <si>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</si>
  <si>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</si>
  <si>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</si>
  <si>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</si>
  <si>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</si>
  <si>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</si>
  <si>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</si>
  <si>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</si>
  <si>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</si>
  <si>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</si>
  <si>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</si>
  <si>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</si>
  <si>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</si>
  <si>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</si>
  <si>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</si>
  <si>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</si>
  <si>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</si>
  <si>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</si>
  <si>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</si>
  <si>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</si>
  <si>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</si>
  <si>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</si>
  <si>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</si>
  <si>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</si>
  <si>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</si>
  <si>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</si>
  <si>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</si>
  <si>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</si>
  <si>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</si>
  <si>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</si>
  <si>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</si>
  <si>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</si>
  <si>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</si>
  <si>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</si>
  <si>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</si>
  <si>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</si>
  <si>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</si>
  <si>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</si>
  <si>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</si>
  <si>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</si>
  <si>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</si>
  <si>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</si>
  <si>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</si>
  <si>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</si>
  <si>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</si>
  <si>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</si>
  <si>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</si>
  <si>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</si>
  <si>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</si>
  <si>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</si>
  <si>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</si>
  <si>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</si>
  <si>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</si>
  <si>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</si>
  <si>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</si>
  <si>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</si>
  <si>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</si>
  <si>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</si>
  <si>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</si>
  <si>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</si>
  <si>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</si>
  <si>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</si>
  <si>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</si>
  <si>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</si>
  <si>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</si>
  <si>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</si>
  <si>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</si>
  <si>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</si>
  <si>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</si>
  <si>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</si>
  <si>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</si>
  <si>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</si>
  <si>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</si>
  <si>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</si>
  <si>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</si>
  <si>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</si>
  <si>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</si>
  <si>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</si>
  <si>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</si>
  <si>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</si>
  <si>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</si>
  <si>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</si>
  <si>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</si>
  <si>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</si>
  <si>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</si>
  <si>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</si>
  <si>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</si>
  <si>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</si>
  <si>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</si>
  <si>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</si>
  <si>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</si>
  <si>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</si>
  <si>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</si>
  <si>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</si>
  <si>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</si>
  <si>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</si>
  <si>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</si>
  <si>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</si>
  <si>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</si>
  <si>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</si>
  <si>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</si>
  <si>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</si>
  <si>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</si>
  <si>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</si>
  <si>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</si>
  <si>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</si>
  <si>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</si>
  <si>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</si>
  <si>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</si>
  <si>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</si>
  <si>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</si>
  <si>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</si>
  <si>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</si>
  <si>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</si>
  <si>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</si>
  <si>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</si>
  <si>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</si>
  <si>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</si>
  <si>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</si>
  <si>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</si>
  <si>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</si>
  <si>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</si>
  <si>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</si>
  <si>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</si>
  <si>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</si>
  <si>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</si>
  <si>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</si>
  <si>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</si>
  <si>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</si>
  <si>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</si>
  <si>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</si>
  <si>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</si>
  <si>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</si>
  <si>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</si>
  <si>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</si>
  <si>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</si>
  <si>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</si>
  <si>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</si>
  <si>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</si>
  <si>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</si>
  <si>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</si>
  <si>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</si>
  <si>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</si>
  <si>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</si>
  <si>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</si>
  <si>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</si>
  <si>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</si>
  <si>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</si>
  <si>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</si>
  <si>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</si>
  <si>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</si>
  <si>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</si>
  <si>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</si>
  <si>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</si>
  <si>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</si>
  <si>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</si>
  <si>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</si>
  <si>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</si>
  <si>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</si>
  <si>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</si>
  <si>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</si>
  <si>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</si>
  <si>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</si>
  <si>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</si>
  <si>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</si>
  <si>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</si>
  <si>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</si>
  <si>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</si>
  <si>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</si>
  <si>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</si>
  <si>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</si>
  <si>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</si>
  <si>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</si>
  <si>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</si>
  <si>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</si>
  <si>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</si>
  <si>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</si>
  <si>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</si>
  <si>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</si>
  <si>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</si>
  <si>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</si>
  <si>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</si>
  <si>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</si>
  <si>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</si>
  <si>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</si>
  <si>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</si>
  <si>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</si>
  <si>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</si>
  <si>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</si>
  <si>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</si>
  <si>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</si>
  <si>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</si>
  <si>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</si>
  <si>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</si>
  <si>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</si>
  <si>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</si>
  <si>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</si>
  <si>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</si>
  <si>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</si>
  <si>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</si>
  <si>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</si>
  <si>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</si>
  <si>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</si>
  <si>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</si>
  <si>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</si>
  <si>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</si>
  <si>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</si>
  <si>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</si>
  <si>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</si>
  <si>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</si>
  <si>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</si>
  <si>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</si>
  <si>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</si>
  <si>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</si>
  <si>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</si>
  <si>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</si>
  <si>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</si>
  <si>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</si>
  <si>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</si>
  <si>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</si>
  <si>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</si>
  <si>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</si>
  <si>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</si>
  <si>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</si>
  <si>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</si>
  <si>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</si>
  <si>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</si>
  <si>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</si>
  <si>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</si>
  <si>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</si>
  <si>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</si>
  <si>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</si>
  <si>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</si>
  <si>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</si>
  <si>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</si>
  <si>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</si>
  <si>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</si>
  <si>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</si>
  <si>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</si>
  <si>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</si>
  <si>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</si>
  <si>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</si>
  <si>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</si>
  <si>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</si>
  <si>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</si>
  <si>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</si>
  <si>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</si>
  <si>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</si>
  <si>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</si>
  <si>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</si>
  <si>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</si>
  <si>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</si>
  <si>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</si>
  <si>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</si>
  <si>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</si>
  <si>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</si>
  <si>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</si>
  <si>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</si>
  <si>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</si>
  <si>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</si>
  <si>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</si>
  <si>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</si>
  <si>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</si>
  <si>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</si>
  <si>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</si>
  <si>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</si>
  <si>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</si>
  <si>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</si>
  <si>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</si>
  <si>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</si>
  <si>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</si>
  <si>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</si>
  <si>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</si>
  <si>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</si>
  <si>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</si>
  <si>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</si>
  <si>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</si>
  <si>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</si>
  <si>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</si>
  <si>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</si>
  <si>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</si>
  <si>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</si>
  <si>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</si>
  <si>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</si>
  <si>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</si>
  <si>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</si>
  <si>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</si>
  <si>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</si>
  <si>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</si>
  <si>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</si>
  <si>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</si>
  <si>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</si>
  <si>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</si>
  <si>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</si>
  <si>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</si>
  <si>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</si>
  <si>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</si>
  <si>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</si>
  <si>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</si>
  <si>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</si>
  <si>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</si>
  <si>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</si>
  <si>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</si>
  <si>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</si>
  <si>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</si>
  <si>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</si>
  <si>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</si>
  <si>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</si>
  <si>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</si>
  <si>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</si>
  <si>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</si>
  <si>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</si>
  <si>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</si>
  <si>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</si>
  <si>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</si>
  <si>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</si>
  <si>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</si>
  <si>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</si>
  <si>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</si>
  <si>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</si>
  <si>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</si>
  <si>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</si>
  <si>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</si>
  <si>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</si>
  <si>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</si>
  <si>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</si>
  <si>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</si>
  <si>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</si>
  <si>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</si>
  <si>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</si>
  <si>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</si>
  <si>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</si>
  <si>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</si>
  <si>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</si>
  <si>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</si>
  <si>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</si>
  <si>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</si>
  <si>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</si>
  <si>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</si>
  <si>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</si>
  <si>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</si>
  <si>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</si>
  <si>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</si>
  <si>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</si>
  <si>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</si>
  <si>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</si>
  <si>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</si>
  <si>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</si>
  <si>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</si>
  <si>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</si>
  <si>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</si>
  <si>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</si>
  <si>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</si>
  <si>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</si>
  <si>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</si>
  <si>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</si>
  <si>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</si>
  <si>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</si>
  <si>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</si>
  <si>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</si>
  <si>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</si>
  <si>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</si>
  <si>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</si>
  <si>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</si>
  <si>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</si>
  <si>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</si>
  <si>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</si>
  <si>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</si>
  <si>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</si>
  <si>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</si>
  <si>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</si>
  <si>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</si>
  <si>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</si>
  <si>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</si>
  <si>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</si>
  <si>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</si>
  <si>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</si>
  <si>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</si>
  <si>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</si>
  <si>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</si>
  <si>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</si>
  <si>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</si>
  <si>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</si>
  <si>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</si>
  <si>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</si>
  <si>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</si>
  <si>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</si>
  <si>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</si>
  <si>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</si>
  <si>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</si>
  <si>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</si>
  <si>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</si>
  <si>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</si>
  <si>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</si>
  <si>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</si>
  <si>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</si>
  <si>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</si>
  <si>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</si>
  <si>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</si>
  <si>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</si>
  <si>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</si>
  <si>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</si>
  <si>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</si>
  <si>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</si>
  <si>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</si>
  <si>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</si>
  <si>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</si>
  <si>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</si>
  <si>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</si>
  <si>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</si>
  <si>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</si>
  <si>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</si>
  <si>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</si>
  <si>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</si>
  <si>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</si>
  <si>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</si>
  <si>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</si>
  <si>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</si>
  <si>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</si>
  <si>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</si>
  <si>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</si>
  <si>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</si>
  <si>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</si>
  <si>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</si>
  <si>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</si>
  <si>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</si>
  <si>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</si>
  <si>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</si>
  <si>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</si>
  <si>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</si>
  <si>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</si>
  <si>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</si>
  <si>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</si>
  <si>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</si>
  <si>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</si>
  <si>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</si>
  <si>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</si>
  <si>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</si>
  <si>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</si>
  <si>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</si>
  <si>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</si>
  <si>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</si>
  <si>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</si>
  <si>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</si>
  <si>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</si>
  <si>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</si>
  <si>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</si>
  <si>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</si>
  <si>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</si>
  <si>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</si>
  <si>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</si>
  <si>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</si>
  <si>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</si>
  <si>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</si>
  <si>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</si>
  <si>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</si>
  <si>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</si>
  <si>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</si>
  <si>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</si>
  <si>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</si>
  <si>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</si>
  <si>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</si>
  <si>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</si>
  <si>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</si>
  <si>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</si>
  <si>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</si>
  <si>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</si>
  <si>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</si>
  <si>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</si>
  <si>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</si>
  <si>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</si>
  <si>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</si>
  <si>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</si>
  <si>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</si>
  <si>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</si>
  <si>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</si>
  <si>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</si>
  <si>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</si>
  <si>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</si>
  <si>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</si>
  <si>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</si>
  <si>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</si>
  <si>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</si>
  <si>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</si>
  <si>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</si>
  <si>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</si>
  <si>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</si>
  <si>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</si>
  <si>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</si>
  <si>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</si>
  <si>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</si>
  <si>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</si>
  <si>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</si>
  <si>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</si>
  <si>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</si>
  <si>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</si>
  <si>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</si>
  <si>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</si>
  <si>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</si>
  <si>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</si>
  <si>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</si>
  <si>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</si>
  <si>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</si>
  <si>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</si>
  <si>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</si>
  <si>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</si>
  <si>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</si>
  <si>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</si>
  <si>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</si>
  <si>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</si>
  <si>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</si>
  <si>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</si>
  <si>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</si>
  <si>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</si>
  <si>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</si>
  <si>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</si>
  <si>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</si>
  <si>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</si>
  <si>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</si>
  <si>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</si>
  <si>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</si>
  <si>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</si>
  <si>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</si>
  <si>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</si>
  <si>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</si>
  <si>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</si>
  <si>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</si>
  <si>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</si>
  <si>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</si>
  <si>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</si>
  <si>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</si>
  <si>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</si>
  <si>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</si>
  <si>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</si>
  <si>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</si>
  <si>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</si>
  <si>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</si>
  <si>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</si>
  <si>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</si>
  <si>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</si>
  <si>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</si>
  <si>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</si>
  <si>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</si>
  <si>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</si>
  <si>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</si>
  <si>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</si>
  <si>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</si>
  <si>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</si>
  <si>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</si>
  <si>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</si>
  <si>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</si>
  <si>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</si>
  <si>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</si>
  <si>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</si>
  <si>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</si>
  <si>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</si>
  <si>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</si>
  <si>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</si>
  <si>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</si>
  <si>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</si>
  <si>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</si>
  <si>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</si>
  <si>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</si>
  <si>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</si>
  <si>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</si>
  <si>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</si>
  <si>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</si>
  <si>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</si>
  <si>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</si>
  <si>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</si>
  <si>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</si>
  <si>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</si>
  <si>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</si>
  <si>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</si>
  <si>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</si>
  <si>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</si>
  <si>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</si>
  <si>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</si>
  <si>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</si>
  <si>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</si>
  <si>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</si>
  <si>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</si>
  <si>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</si>
  <si>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</si>
  <si>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</si>
  <si>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</si>
  <si>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</si>
  <si>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</si>
  <si>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</si>
  <si>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</si>
  <si>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</si>
  <si>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</si>
  <si>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</si>
  <si>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</si>
  <si>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</si>
  <si>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</si>
  <si>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</si>
  <si>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</si>
  <si>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</si>
  <si>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</si>
  <si>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</si>
  <si>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</si>
  <si>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</si>
  <si>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</si>
  <si>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</si>
  <si>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</si>
  <si>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</si>
  <si>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</si>
  <si>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</si>
  <si>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</si>
  <si>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</si>
  <si>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</si>
  <si>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</si>
  <si>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</si>
  <si>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</si>
  <si>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</si>
  <si>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</si>
  <si>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</si>
  <si>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</si>
  <si>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</si>
  <si>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</si>
  <si>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</si>
  <si>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</si>
  <si>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</si>
  <si>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</si>
  <si>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</si>
  <si>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</si>
  <si>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</si>
  <si>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</si>
  <si>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</si>
  <si>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</si>
  <si>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</si>
  <si>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</si>
  <si>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</si>
  <si>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</si>
  <si>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</si>
  <si>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</si>
  <si>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</si>
  <si>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</si>
  <si>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</si>
  <si>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</si>
  <si>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</si>
  <si>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</si>
  <si>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</si>
  <si>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</si>
  <si>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</si>
  <si>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</si>
  <si>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</si>
  <si>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</si>
  <si>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</si>
  <si>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</si>
  <si>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</si>
  <si>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</si>
  <si>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</si>
  <si>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</si>
  <si>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</si>
  <si>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</si>
  <si>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</si>
  <si>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</si>
  <si>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</si>
  <si>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</si>
  <si>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</si>
  <si>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</si>
  <si>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</si>
  <si>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</si>
  <si>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</si>
  <si>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</si>
  <si>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</si>
  <si>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</si>
  <si>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</si>
  <si>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</si>
  <si>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</si>
  <si>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</si>
  <si>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</si>
  <si>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</si>
  <si>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</si>
  <si>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</si>
  <si>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</si>
  <si>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</si>
  <si>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</si>
  <si>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</si>
  <si>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</si>
  <si>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</si>
  <si>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</si>
  <si>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</si>
  <si>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</si>
  <si>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</si>
  <si>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</si>
  <si>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</si>
  <si>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</si>
  <si>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</si>
  <si>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</si>
  <si>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</si>
  <si>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</si>
  <si>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</si>
  <si>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</si>
  <si>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</si>
  <si>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</si>
  <si>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</si>
  <si>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</si>
  <si>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</si>
  <si>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</si>
  <si>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</si>
  <si>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</si>
  <si>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</si>
  <si>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</si>
  <si>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</si>
  <si>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</si>
  <si>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</si>
  <si>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</si>
  <si>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</si>
  <si>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</si>
  <si>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</si>
  <si>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</si>
  <si>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</si>
  <si>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</si>
  <si>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</si>
  <si>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</si>
  <si>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</si>
  <si>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</si>
  <si>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</si>
  <si>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</si>
  <si>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</si>
  <si>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</si>
  <si>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</si>
  <si>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</si>
  <si>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</si>
  <si>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</si>
  <si>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</si>
  <si>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</si>
  <si>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</si>
  <si>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</si>
  <si>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</si>
  <si>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</si>
  <si>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</si>
  <si>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</si>
  <si>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</si>
  <si>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</si>
  <si>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</si>
  <si>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</si>
  <si>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</si>
  <si>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</si>
  <si>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</si>
  <si>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</si>
  <si>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</si>
  <si>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</si>
  <si>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</si>
  <si>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</si>
  <si>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</si>
  <si>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</si>
  <si>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</si>
  <si>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</si>
  <si>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</si>
  <si>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</si>
  <si>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</si>
  <si>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</si>
  <si>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</si>
  <si>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</si>
  <si>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</si>
  <si>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</si>
  <si>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</si>
  <si>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</si>
  <si>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</si>
  <si>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</si>
  <si>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</si>
  <si>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</si>
  <si>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</si>
  <si>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</si>
  <si>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</si>
  <si>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</si>
  <si>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</si>
  <si>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</si>
  <si>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</si>
  <si>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</si>
  <si>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</si>
  <si>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</si>
  <si>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</si>
  <si>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</si>
  <si>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</si>
  <si>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</si>
  <si>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</si>
  <si>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</si>
  <si>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</si>
  <si>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</si>
  <si>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</si>
  <si>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</si>
  <si>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</si>
  <si>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</si>
  <si>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</si>
  <si>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</si>
  <si>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</si>
  <si>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</si>
  <si>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</si>
  <si>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</si>
  <si>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</si>
  <si>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</si>
  <si>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</si>
  <si>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</si>
  <si>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</si>
  <si>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</si>
  <si>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</si>
  <si>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</si>
  <si>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</si>
  <si>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</si>
  <si>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</si>
  <si>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</si>
  <si>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</si>
  <si>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</si>
  <si>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</si>
  <si>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</si>
  <si>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</si>
  <si>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</si>
  <si>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</si>
  <si>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</si>
  <si>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</si>
  <si>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</si>
  <si>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</si>
  <si>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</si>
  <si>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</si>
  <si>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</si>
  <si>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</si>
  <si>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</si>
  <si>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</si>
  <si>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</si>
  <si>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</si>
  <si>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</si>
  <si>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</si>
  <si>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</si>
  <si>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</si>
  <si>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</si>
  <si>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</si>
  <si>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</si>
  <si>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</si>
  <si>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</si>
  <si>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</si>
  <si>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</si>
  <si>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</si>
  <si>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</si>
  <si>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</si>
  <si>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</si>
  <si>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</si>
  <si>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</si>
  <si>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</si>
  <si>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</si>
  <si>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</si>
  <si>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</si>
  <si>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</si>
  <si>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</si>
  <si>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</si>
  <si>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</si>
  <si>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</si>
  <si>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</si>
  <si>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</si>
  <si>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</si>
  <si>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</si>
  <si>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</si>
  <si>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</si>
  <si>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</si>
  <si>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</si>
  <si>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</si>
  <si>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</si>
  <si>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</si>
  <si>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</si>
  <si>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</si>
  <si>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</si>
  <si>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</si>
  <si>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</si>
  <si>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</si>
  <si>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</si>
  <si>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</si>
  <si>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</si>
  <si>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</si>
  <si>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</si>
  <si>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</si>
  <si>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</si>
  <si>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</si>
  <si>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</si>
  <si>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</si>
  <si>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</si>
  <si>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</si>
  <si>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</si>
  <si>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</si>
  <si>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</si>
  <si>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</si>
  <si>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</si>
  <si>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</si>
  <si>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</si>
  <si>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</si>
  <si>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</si>
  <si>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</si>
  <si>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</si>
  <si>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</si>
  <si>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</si>
  <si>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</si>
  <si>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</si>
  <si>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</si>
  <si>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</si>
  <si>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</si>
  <si>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</si>
  <si>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</si>
  <si>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</si>
  <si>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</si>
  <si>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</si>
  <si>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</si>
  <si>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</si>
  <si>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</si>
  <si>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</si>
  <si>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</si>
  <si>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</si>
  <si>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</si>
  <si>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</si>
  <si>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</si>
  <si>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</si>
  <si>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</si>
  <si>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</si>
  <si>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</si>
  <si>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</si>
  <si>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</si>
  <si>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</si>
  <si>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</si>
  <si>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</si>
  <si>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</si>
  <si>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</si>
  <si>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</si>
  <si>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</si>
  <si>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</si>
  <si>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</si>
  <si>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</si>
  <si>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</si>
  <si>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</si>
  <si>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</si>
  <si>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</si>
  <si>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</si>
  <si>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</si>
  <si>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</si>
  <si>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</si>
  <si>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</si>
  <si>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</si>
  <si>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</si>
  <si>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</si>
  <si>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</si>
  <si>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</si>
  <si>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</si>
  <si>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</si>
  <si>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</si>
  <si>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</si>
  <si>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</si>
  <si>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</si>
  <si>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</si>
  <si>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</si>
  <si>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</si>
  <si>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</si>
  <si>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</si>
  <si>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</si>
  <si>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</si>
  <si>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</si>
  <si>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</si>
  <si>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</si>
  <si>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</si>
  <si>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</si>
  <si>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</si>
  <si>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</si>
  <si>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</si>
  <si>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</si>
  <si>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</si>
  <si>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</si>
  <si>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</si>
  <si>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</si>
  <si>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</si>
  <si>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</si>
  <si>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</si>
  <si>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</si>
  <si>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</si>
  <si>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</si>
  <si>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</si>
  <si>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</si>
  <si>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</si>
  <si>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</si>
  <si>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</si>
  <si>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</si>
  <si>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</si>
  <si>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</si>
  <si>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</si>
  <si>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</si>
  <si>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</si>
  <si>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</si>
  <si>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</si>
  <si>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</si>
  <si>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</si>
  <si>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</si>
  <si>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</si>
  <si>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</si>
  <si>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</si>
  <si>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</si>
  <si>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</si>
  <si>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</si>
  <si>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</si>
  <si>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</si>
  <si>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</si>
  <si>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</si>
  <si>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</si>
  <si>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</si>
  <si>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</si>
  <si>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</si>
  <si>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</si>
  <si>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</si>
  <si>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</si>
  <si>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</si>
  <si>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</si>
  <si>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</si>
  <si>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</si>
  <si>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</si>
  <si>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</si>
  <si>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</si>
  <si>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</si>
  <si>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</si>
  <si>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</si>
  <si>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</si>
  <si>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</si>
  <si>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</si>
  <si>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</si>
  <si>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</si>
  <si>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</si>
  <si>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</si>
  <si>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</si>
  <si>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</si>
  <si>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</si>
  <si>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</si>
  <si>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</si>
  <si>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</si>
  <si>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</si>
  <si>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</si>
  <si>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</si>
  <si>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</si>
  <si>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</si>
  <si>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</si>
  <si>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</si>
  <si>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</si>
  <si>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</si>
  <si>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</si>
  <si>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</si>
  <si>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</si>
  <si>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</si>
  <si>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</si>
  <si>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</si>
  <si>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</si>
  <si>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</si>
  <si>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</si>
  <si>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</si>
  <si>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</si>
  <si>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</si>
  <si>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</si>
  <si>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</si>
  <si>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</si>
  <si>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</si>
  <si>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</si>
  <si>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</si>
  <si>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</si>
  <si>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</si>
  <si>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</si>
  <si>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</si>
  <si>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</si>
  <si>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</si>
  <si>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</si>
  <si>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</si>
  <si>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</si>
  <si>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</si>
  <si>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</si>
  <si>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</si>
  <si>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</si>
  <si>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</si>
  <si>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</si>
  <si>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</si>
  <si>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</si>
  <si>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</si>
  <si>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</si>
  <si>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</si>
  <si>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</si>
  <si>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</si>
  <si>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</si>
  <si>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</si>
  <si>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</si>
  <si>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</si>
  <si>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</si>
  <si>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</si>
  <si>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</si>
  <si>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</si>
  <si>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</si>
  <si>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</si>
  <si>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</si>
  <si>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</si>
  <si>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</si>
  <si>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</si>
  <si>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</si>
  <si>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</si>
  <si>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</si>
  <si>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</si>
  <si>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</si>
  <si>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</si>
  <si>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</si>
  <si>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</si>
  <si>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</si>
  <si>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</si>
  <si>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</si>
  <si>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</si>
  <si>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</si>
  <si>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</si>
  <si>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</si>
  <si>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</si>
  <si>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</si>
  <si>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</si>
  <si>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</si>
  <si>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</si>
  <si>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</si>
  <si>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</si>
  <si>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</si>
  <si>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</si>
  <si>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</si>
  <si>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</si>
  <si>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</si>
  <si>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</si>
  <si>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</si>
  <si>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</si>
  <si>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</si>
  <si>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</si>
  <si>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</si>
  <si>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</si>
  <si>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</si>
  <si>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</si>
  <si>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</si>
  <si>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</si>
  <si>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</si>
  <si>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</si>
  <si>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</si>
  <si>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</si>
  <si>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</si>
  <si>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</si>
  <si>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</si>
  <si>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</si>
  <si>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</si>
  <si>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</si>
  <si>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</si>
  <si>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</si>
  <si>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</si>
  <si>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</si>
  <si>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</si>
  <si>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</si>
  <si>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</si>
  <si>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</si>
  <si>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</si>
  <si>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</si>
  <si>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</si>
  <si>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</si>
  <si>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</si>
  <si>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</si>
  <si>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</si>
  <si>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</si>
  <si>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</si>
  <si>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</si>
  <si>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</si>
  <si>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</si>
  <si>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</si>
  <si>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</si>
  <si>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</si>
  <si>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</si>
  <si>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</si>
  <si>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</si>
  <si>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</si>
  <si>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</si>
  <si>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</si>
  <si>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</si>
  <si>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</si>
  <si>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</si>
  <si>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</si>
  <si>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</si>
  <si>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</si>
  <si>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</si>
  <si>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</si>
  <si>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</si>
  <si>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</si>
  <si>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</si>
  <si>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</si>
  <si>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</si>
  <si>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</si>
  <si>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</si>
  <si>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</si>
  <si>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</si>
  <si>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</si>
  <si>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</si>
  <si>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</si>
  <si>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</si>
  <si>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</si>
  <si>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</si>
  <si>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</si>
  <si>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</si>
  <si>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</si>
  <si>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</si>
  <si>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</si>
  <si>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</si>
  <si>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</si>
  <si>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</si>
  <si>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</si>
  <si>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</si>
  <si>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</si>
  <si>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</si>
  <si>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</si>
  <si>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</si>
  <si>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</si>
  <si>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</si>
  <si>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</si>
  <si>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</si>
  <si>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</si>
  <si>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</si>
  <si>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</si>
  <si>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</si>
  <si>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</si>
  <si>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</si>
  <si>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</si>
  <si>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</si>
  <si>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</si>
  <si>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</si>
  <si>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</si>
  <si>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</si>
  <si>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</si>
  <si>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</si>
  <si>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</si>
  <si>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</si>
  <si>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</si>
  <si>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</si>
  <si>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</si>
  <si>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</si>
  <si>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</si>
  <si>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</si>
  <si>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</si>
  <si>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</si>
  <si>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</si>
  <si>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</si>
  <si>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</si>
  <si>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</si>
  <si>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</si>
  <si>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</si>
  <si>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</si>
  <si>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</si>
  <si>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</si>
  <si>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</si>
  <si>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</si>
  <si>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</si>
  <si>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</si>
  <si>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</si>
  <si>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</si>
  <si>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</si>
  <si>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</si>
  <si>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</si>
  <si>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</si>
  <si>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</si>
  <si>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</si>
  <si>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</si>
  <si>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</si>
  <si>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</si>
  <si>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</si>
  <si>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</si>
  <si>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</si>
  <si>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</si>
  <si>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</si>
  <si>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</si>
  <si>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</si>
  <si>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</si>
  <si>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</si>
  <si>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</si>
  <si>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</si>
  <si>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</si>
  <si>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</si>
  <si>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</si>
  <si>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</si>
  <si>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</si>
  <si>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</si>
  <si>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</si>
  <si>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</si>
  <si>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</si>
  <si>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</si>
  <si>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</si>
  <si>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</si>
  <si>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</si>
  <si>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</si>
  <si>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</si>
  <si>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</si>
  <si>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</si>
  <si>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</si>
  <si>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</si>
  <si>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</si>
  <si>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</si>
  <si>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</si>
  <si>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</si>
  <si>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</si>
  <si>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</si>
  <si>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</si>
  <si>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</si>
  <si>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</si>
  <si>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</si>
  <si>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</si>
  <si>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</si>
  <si>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</si>
  <si>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</si>
  <si>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</si>
  <si>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</si>
  <si>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</si>
  <si>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</si>
  <si>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</si>
  <si>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</si>
  <si>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</si>
  <si>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</si>
  <si>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</si>
  <si>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</si>
  <si>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</si>
  <si>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</si>
  <si>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</si>
  <si>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</si>
  <si>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</si>
  <si>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</si>
  <si>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</si>
  <si>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</si>
  <si>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</si>
  <si>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</si>
  <si>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</si>
  <si>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</si>
  <si>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</si>
  <si>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</si>
  <si>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</si>
  <si>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</si>
  <si>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</si>
  <si>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</si>
  <si>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</si>
  <si>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</si>
  <si>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</si>
  <si>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</si>
  <si>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</si>
  <si>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</si>
  <si>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</si>
  <si>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</si>
  <si>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</si>
  <si>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</si>
  <si>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</si>
  <si>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</si>
  <si>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</si>
  <si>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</si>
  <si>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</si>
  <si>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</si>
  <si>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</si>
  <si>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</si>
  <si>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</si>
  <si>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</si>
  <si>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</si>
  <si>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</si>
  <si>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</si>
  <si>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</si>
  <si>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</si>
  <si>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</si>
  <si>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</si>
  <si>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</si>
  <si>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</si>
  <si>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</si>
  <si>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</si>
  <si>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</si>
  <si>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</si>
  <si>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</si>
  <si>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</si>
  <si>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</si>
  <si>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</si>
  <si>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</si>
  <si>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</si>
  <si>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</si>
  <si>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</si>
  <si>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</si>
  <si>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</si>
  <si>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</si>
  <si>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</si>
  <si>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</si>
  <si>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</si>
  <si>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</si>
  <si>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</si>
  <si>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</si>
  <si>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</si>
  <si>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</si>
  <si>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</si>
  <si>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</si>
  <si>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</si>
  <si>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</si>
  <si>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</si>
  <si>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</si>
  <si>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</si>
  <si>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</si>
  <si>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</si>
  <si>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</si>
  <si>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</si>
  <si>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</si>
  <si>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</si>
  <si>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</si>
  <si>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</si>
  <si>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</si>
  <si>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</si>
  <si>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</si>
  <si>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</si>
  <si>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</si>
  <si>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</si>
  <si>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</si>
  <si>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</si>
  <si>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</si>
  <si>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</si>
  <si>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</si>
  <si>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</si>
  <si>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</si>
  <si>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</si>
  <si>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</si>
  <si>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</si>
  <si>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</si>
  <si>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</si>
  <si>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</si>
  <si>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</si>
  <si>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</si>
  <si>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</si>
  <si>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</si>
  <si>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</si>
  <si>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</si>
  <si>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</si>
  <si>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</si>
  <si>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</si>
  <si>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</si>
  <si>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</si>
  <si>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</si>
  <si>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</si>
  <si>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</si>
  <si>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</si>
  <si>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</si>
  <si>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</si>
  <si>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</si>
  <si>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</si>
  <si>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</si>
  <si>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</si>
  <si>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</si>
  <si>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</si>
  <si>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</si>
  <si>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</si>
  <si>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</si>
  <si>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</si>
  <si>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</si>
  <si>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</si>
  <si>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</si>
  <si>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</si>
  <si>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</si>
  <si>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</si>
  <si>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</si>
  <si>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</si>
  <si>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</si>
  <si>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</si>
  <si>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</si>
  <si>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</si>
  <si>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</si>
  <si>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</si>
  <si>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</si>
  <si>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</si>
  <si>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</si>
  <si>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</si>
  <si>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</si>
  <si>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</si>
  <si>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</si>
  <si>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</si>
  <si>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</si>
  <si>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</si>
  <si>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</si>
  <si>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</si>
  <si>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</si>
  <si>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</si>
  <si>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</si>
  <si>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</si>
  <si>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</si>
  <si>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</si>
  <si>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</si>
  <si>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</si>
  <si>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</si>
  <si>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</si>
  <si>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</si>
  <si>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</si>
  <si>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</si>
  <si>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</si>
  <si>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</si>
  <si>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</si>
  <si>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</si>
  <si>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</si>
  <si>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</si>
  <si>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</si>
  <si>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</si>
  <si>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</si>
  <si>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</si>
  <si>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</si>
  <si>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</si>
  <si>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</si>
  <si>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</si>
  <si>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</si>
  <si>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</si>
  <si>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</si>
  <si>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</si>
  <si>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</si>
  <si>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</si>
  <si>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</si>
  <si>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</si>
  <si>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</si>
  <si>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</si>
  <si>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</si>
  <si>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</si>
  <si>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</si>
  <si>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</si>
  <si>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</si>
  <si>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</si>
  <si>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</si>
  <si>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</si>
  <si>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</si>
  <si>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</si>
  <si>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</si>
  <si>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</si>
  <si>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</si>
  <si>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</si>
  <si>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</si>
  <si>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</si>
  <si>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</si>
  <si>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</si>
  <si>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</si>
  <si>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</si>
  <si>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</si>
  <si>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</si>
  <si>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</si>
  <si>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</si>
  <si>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</si>
  <si>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</si>
  <si>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</si>
  <si>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</si>
  <si>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</si>
  <si>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</si>
  <si>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</si>
  <si>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</si>
  <si>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</si>
  <si>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</si>
  <si>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</si>
  <si>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</si>
  <si>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</si>
  <si>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</si>
  <si>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</si>
  <si>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</si>
  <si>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</si>
  <si>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</si>
  <si>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</si>
  <si>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</si>
  <si>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</si>
  <si>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</si>
  <si>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</si>
  <si>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</si>
  <si>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</si>
  <si>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</si>
  <si>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</si>
  <si>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</si>
  <si>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</si>
  <si>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</si>
  <si>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</si>
  <si>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</si>
  <si>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</si>
  <si>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</si>
  <si>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</si>
  <si>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</si>
  <si>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</si>
  <si>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</si>
  <si>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</si>
  <si>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</si>
  <si>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</si>
  <si>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</si>
  <si>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</si>
  <si>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</si>
  <si>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</si>
  <si>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</si>
  <si>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</si>
  <si>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</si>
  <si>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</si>
  <si>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</si>
  <si>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</si>
  <si>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</si>
  <si>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</si>
  <si>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</si>
  <si>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</si>
  <si>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</si>
  <si>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</si>
  <si>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</si>
  <si>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</si>
  <si>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</si>
  <si>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</si>
  <si>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</si>
  <si>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</si>
  <si>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</si>
  <si>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</si>
  <si>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</si>
  <si>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</si>
  <si>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</si>
  <si>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</si>
  <si>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</si>
  <si>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</si>
  <si>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</si>
  <si>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</si>
  <si>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</si>
  <si>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</si>
  <si>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</si>
  <si>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</si>
  <si>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</si>
  <si>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</si>
  <si>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</si>
  <si>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</si>
  <si>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</si>
  <si>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</si>
  <si>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</si>
  <si>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</si>
  <si>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</si>
  <si>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</si>
  <si>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</si>
  <si>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</si>
  <si>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</si>
  <si>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</si>
  <si>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</si>
  <si>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</si>
  <si>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</si>
  <si>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</si>
  <si>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</si>
  <si>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</si>
  <si>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</si>
  <si>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</si>
  <si>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</si>
  <si>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</si>
  <si>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</si>
  <si>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</si>
  <si>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</si>
  <si>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</si>
  <si>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</si>
  <si>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</si>
  <si>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</si>
  <si>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</si>
  <si>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</si>
  <si>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</si>
  <si>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</si>
  <si>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</si>
  <si>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</si>
  <si>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</si>
  <si>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</si>
  <si>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</si>
  <si>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</si>
  <si>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</si>
  <si>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</si>
  <si>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</si>
  <si>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</si>
  <si>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</si>
  <si>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</si>
  <si>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</si>
  <si>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</si>
  <si>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</si>
  <si>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</si>
  <si>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</si>
  <si>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</si>
  <si>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</si>
  <si>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</si>
  <si>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</si>
  <si>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</si>
  <si>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</si>
  <si>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</si>
  <si>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</si>
  <si>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</si>
  <si>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</si>
  <si>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</si>
  <si>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</si>
  <si>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</si>
  <si>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</si>
  <si>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</si>
  <si>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</si>
  <si>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</si>
  <si>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</si>
  <si>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</si>
  <si>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</si>
  <si>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</si>
  <si>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</si>
  <si>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</si>
  <si>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</si>
  <si>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</si>
  <si>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</si>
  <si>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</si>
  <si>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</si>
  <si>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</si>
  <si>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</si>
  <si>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</si>
  <si>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</si>
  <si>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</si>
  <si>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</si>
  <si>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</si>
  <si>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</si>
  <si>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</si>
  <si>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</si>
  <si>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</si>
  <si>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</si>
  <si>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</si>
  <si>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</si>
  <si>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</si>
  <si>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</si>
  <si>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</si>
  <si>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</si>
  <si>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</si>
  <si>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</si>
  <si>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</si>
  <si>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</si>
  <si>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</si>
  <si>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</si>
  <si>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</si>
  <si>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</si>
  <si>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</si>
  <si>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</si>
  <si>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</si>
  <si>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</si>
  <si>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</si>
  <si>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</si>
  <si>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</si>
  <si>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</si>
  <si>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</si>
  <si>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</si>
  <si>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</si>
  <si>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</si>
  <si>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</si>
  <si>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</si>
  <si>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</si>
  <si>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</si>
  <si>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</si>
  <si>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</si>
  <si>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</si>
  <si>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</si>
  <si>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</si>
  <si>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</si>
  <si>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</si>
  <si>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</si>
  <si>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</si>
  <si>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</si>
  <si>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</si>
  <si>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</si>
  <si>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</si>
  <si>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</si>
  <si>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</si>
  <si>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</si>
  <si>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</si>
  <si>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</si>
  <si>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</si>
  <si>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</si>
  <si>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</si>
  <si>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</si>
  <si>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</si>
  <si>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</si>
  <si>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</si>
  <si>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</si>
  <si>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</si>
  <si>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</si>
  <si>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</si>
  <si>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</si>
  <si>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</si>
  <si>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</si>
  <si>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</si>
  <si>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</si>
  <si>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</si>
  <si>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</si>
  <si>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</si>
  <si>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</si>
  <si>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</si>
  <si>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</si>
  <si>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</si>
  <si>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</si>
  <si>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</si>
  <si>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</si>
  <si>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</si>
  <si>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</si>
  <si>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</si>
  <si>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</si>
  <si>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</si>
  <si>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</si>
  <si>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</si>
  <si>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</si>
  <si>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</si>
  <si>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</si>
  <si>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</si>
  <si>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</si>
  <si>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</si>
  <si>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</si>
  <si>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</si>
  <si>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</si>
  <si>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</si>
  <si>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</si>
  <si>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</si>
  <si>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</si>
  <si>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</si>
  <si>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</si>
  <si>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</si>
  <si>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</si>
  <si>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</si>
  <si>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</si>
  <si>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</si>
  <si>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</si>
  <si>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</si>
  <si>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</si>
  <si>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</si>
  <si>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</si>
  <si>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</si>
  <si>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</si>
  <si>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</si>
  <si>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</si>
  <si>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</si>
  <si>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</si>
  <si>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</si>
  <si>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</si>
  <si>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</si>
  <si>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</si>
  <si>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</si>
  <si>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</si>
  <si>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</si>
  <si>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</si>
  <si>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</si>
  <si>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</si>
  <si>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</si>
  <si>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</si>
  <si>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</si>
  <si>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</si>
  <si>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</si>
  <si>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</si>
  <si>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</si>
  <si>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</si>
  <si>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</si>
  <si>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</si>
  <si>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</si>
  <si>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</si>
  <si>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</si>
  <si>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</si>
  <si>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</si>
  <si>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</si>
  <si>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</si>
  <si>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</si>
  <si>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</si>
  <si>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</si>
  <si>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</si>
  <si>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</si>
  <si>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</si>
  <si>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</si>
  <si>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</si>
  <si>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</si>
  <si>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</si>
  <si>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</si>
  <si>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</si>
  <si>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</si>
  <si>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</si>
  <si>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</si>
  <si>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</si>
  <si>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</si>
  <si>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</si>
  <si>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</si>
  <si>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</si>
  <si>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</si>
  <si>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</si>
  <si>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</si>
  <si>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</si>
  <si>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</si>
  <si>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</si>
  <si>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</si>
  <si>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</si>
  <si>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</si>
  <si>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</si>
  <si>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</si>
  <si>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</si>
  <si>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</si>
  <si>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</si>
  <si>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</si>
  <si>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</si>
  <si>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</si>
  <si>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</si>
  <si>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</si>
  <si>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</si>
  <si>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</si>
  <si>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</si>
  <si>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</si>
  <si>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</si>
  <si>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</si>
  <si>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</si>
  <si>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</si>
  <si>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</si>
  <si>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</si>
  <si>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</si>
  <si>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</si>
  <si>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</si>
  <si>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</si>
  <si>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</si>
  <si>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</si>
  <si>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</si>
  <si>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</si>
  <si>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</si>
  <si>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</si>
  <si>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</si>
  <si>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</si>
  <si>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</si>
  <si>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</si>
  <si>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</si>
  <si>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</si>
  <si>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</si>
  <si>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</si>
  <si>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</si>
  <si>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</si>
  <si>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</si>
  <si>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</si>
  <si>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</si>
  <si>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</si>
  <si>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</si>
  <si>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</si>
  <si>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</si>
  <si>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</si>
  <si>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</si>
  <si>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</si>
  <si>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</si>
  <si>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</si>
  <si>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</si>
  <si>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</si>
  <si>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</si>
  <si>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</si>
  <si>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</si>
  <si>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</si>
  <si>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</si>
  <si>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</si>
  <si>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</si>
  <si>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</si>
  <si>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</si>
  <si>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</si>
  <si>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</si>
  <si>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</si>
  <si>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</si>
  <si>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</si>
  <si>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</si>
  <si>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</si>
  <si>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</si>
  <si>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</si>
  <si>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</si>
  <si>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</si>
  <si>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</si>
  <si>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</si>
  <si>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</si>
  <si>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</si>
  <si>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</si>
  <si>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</si>
  <si>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</si>
  <si>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</si>
  <si>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</si>
  <si>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</si>
  <si>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</si>
  <si>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</si>
  <si>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</si>
  <si>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</si>
  <si>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</si>
  <si>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</si>
  <si>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</si>
  <si>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</si>
  <si>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</si>
  <si>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</si>
  <si>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</si>
  <si>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</si>
  <si>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</si>
  <si>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</si>
  <si>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</si>
  <si>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</si>
  <si>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</si>
  <si>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</si>
  <si>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</si>
  <si>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</si>
  <si>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</si>
  <si>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</si>
  <si>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</si>
  <si>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</si>
  <si>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</si>
  <si>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</si>
  <si>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</si>
  <si>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</si>
  <si>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</si>
  <si>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</si>
  <si>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</si>
  <si>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</si>
  <si>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</si>
  <si>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</si>
  <si>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</si>
  <si>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</si>
  <si>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</si>
  <si>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</si>
  <si>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</si>
  <si>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</si>
  <si>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</si>
  <si>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</si>
  <si>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</si>
  <si>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</si>
  <si>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</si>
  <si>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</si>
  <si>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</si>
  <si>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</si>
  <si>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</si>
  <si>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</si>
  <si>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</si>
  <si>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</si>
  <si>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</si>
  <si>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</si>
  <si>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</si>
  <si>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</si>
  <si>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</si>
  <si>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</si>
  <si>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</si>
  <si>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</si>
  <si>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</si>
  <si>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</si>
  <si>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</si>
  <si>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</si>
  <si>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</si>
  <si>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</si>
  <si>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</si>
  <si>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</si>
  <si>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</si>
  <si>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</si>
  <si>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</si>
  <si>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</si>
  <si>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</si>
  <si>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</si>
  <si>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</si>
  <si>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</si>
  <si>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</si>
  <si>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</si>
  <si>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</si>
  <si>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</si>
  <si>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</si>
  <si>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</si>
  <si>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</si>
  <si>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</si>
  <si>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</si>
  <si>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</si>
  <si>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</si>
  <si>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</si>
  <si>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</si>
  <si>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</si>
  <si>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</si>
  <si>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</si>
  <si>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</si>
  <si>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</si>
  <si>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</si>
  <si>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</si>
  <si>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</si>
  <si>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</si>
  <si>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</si>
  <si>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</si>
  <si>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</si>
  <si>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</si>
  <si>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</si>
  <si>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</si>
  <si>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</si>
  <si>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</si>
  <si>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</si>
  <si>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</si>
  <si>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</si>
  <si>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</si>
  <si>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</si>
  <si>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</si>
  <si>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</si>
  <si>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</si>
  <si>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</si>
  <si>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</si>
  <si>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</si>
  <si>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</si>
  <si>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</si>
  <si>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</si>
  <si>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</si>
  <si>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</si>
  <si>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</si>
  <si>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</si>
  <si>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</si>
  <si>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</si>
  <si>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</si>
  <si>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</si>
  <si>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</si>
  <si>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</si>
  <si>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</si>
  <si>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</si>
  <si>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</si>
  <si>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</si>
  <si>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</si>
  <si>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</si>
  <si>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</si>
  <si>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</si>
  <si>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</si>
  <si>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</si>
  <si>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</si>
  <si>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</si>
  <si>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</si>
  <si>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</si>
  <si>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</si>
  <si>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</si>
  <si>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</si>
  <si>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</si>
  <si>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</si>
  <si>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</si>
  <si>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</si>
  <si>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</si>
  <si>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</si>
  <si>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</si>
  <si>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</si>
  <si>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</si>
  <si>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</si>
  <si>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</si>
  <si>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</si>
  <si>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</si>
  <si>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</si>
  <si>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</si>
  <si>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</si>
  <si>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</si>
  <si>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</si>
  <si>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</si>
  <si>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</si>
  <si>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</si>
  <si>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</si>
  <si>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</si>
  <si>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</si>
  <si>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</si>
  <si>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</si>
  <si>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</si>
  <si>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</si>
  <si>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</si>
  <si>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</si>
  <si>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</si>
  <si>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</si>
  <si>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</si>
  <si>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</si>
  <si>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</si>
  <si>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</si>
  <si>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</si>
  <si>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</si>
  <si>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</si>
  <si>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</si>
  <si>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</si>
  <si>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</si>
  <si>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</si>
  <si>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</si>
  <si>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</si>
  <si>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</si>
  <si>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</si>
  <si>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</si>
  <si>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</si>
  <si>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</si>
  <si>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</si>
  <si>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</si>
  <si>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</si>
  <si>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</si>
  <si>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</si>
  <si>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</si>
  <si>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</si>
  <si>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</si>
  <si>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</si>
  <si>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</si>
  <si>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</si>
  <si>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</si>
  <si>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</si>
  <si>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</si>
  <si>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</si>
  <si>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</si>
  <si>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</si>
  <si>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</si>
  <si>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</si>
  <si>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</si>
  <si>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</si>
  <si>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</si>
  <si>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</si>
  <si>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</si>
  <si>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</si>
  <si>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</si>
  <si>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</si>
  <si>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</si>
  <si>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</si>
  <si>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</si>
  <si>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</si>
  <si>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</si>
  <si>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</si>
  <si>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</si>
  <si>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</si>
  <si>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</si>
  <si>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</si>
  <si>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</si>
  <si>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</si>
  <si>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</si>
  <si>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</si>
  <si>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</si>
  <si>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</si>
  <si>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</si>
  <si>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</si>
  <si>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</si>
  <si>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</si>
  <si>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</si>
  <si>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</si>
  <si>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</si>
  <si>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</si>
  <si>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</si>
  <si>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</si>
  <si>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</si>
  <si>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</si>
  <si>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</si>
  <si>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</si>
  <si>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</si>
  <si>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</si>
  <si>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</si>
  <si>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</si>
  <si>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</si>
  <si>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</si>
  <si>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</si>
  <si>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</si>
  <si>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</si>
  <si>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</si>
  <si>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</si>
  <si>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</si>
  <si>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</si>
  <si>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</si>
  <si>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</si>
  <si>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</si>
  <si>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</si>
  <si>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</si>
  <si>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</si>
  <si>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</si>
  <si>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</si>
  <si>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</si>
  <si>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</si>
  <si>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</si>
  <si>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</si>
  <si>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</si>
  <si>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</si>
  <si>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</si>
  <si>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</si>
  <si>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</si>
  <si>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</si>
  <si>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</si>
  <si>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</si>
  <si>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</si>
  <si>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</si>
  <si>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</si>
  <si>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</si>
  <si>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</si>
  <si>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</si>
  <si>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</si>
  <si>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</si>
  <si>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</si>
  <si>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</si>
  <si>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</si>
  <si>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</si>
  <si>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</si>
  <si>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</si>
  <si>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</si>
  <si>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</si>
  <si>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</si>
  <si>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</si>
  <si>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</si>
  <si>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</si>
  <si>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</si>
  <si>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</si>
  <si>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</si>
  <si>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</si>
  <si>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</si>
  <si>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</si>
  <si>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</si>
  <si>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</si>
  <si>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</si>
  <si>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</si>
  <si>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</si>
  <si>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</si>
  <si>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</si>
  <si>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</si>
  <si>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</si>
  <si>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</si>
  <si>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</si>
  <si>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</si>
  <si>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</si>
  <si>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</si>
  <si>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</si>
  <si>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</si>
  <si>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</si>
  <si>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</si>
  <si>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</si>
  <si>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</si>
  <si>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</si>
  <si>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</si>
  <si>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</si>
  <si>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</si>
  <si>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</si>
  <si>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</si>
  <si>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</si>
  <si>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</si>
  <si>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</si>
  <si>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</si>
  <si>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</si>
  <si>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</si>
  <si>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</si>
  <si>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</si>
  <si>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</si>
  <si>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</si>
  <si>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</si>
  <si>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</si>
  <si>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</si>
  <si>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</si>
  <si>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</si>
  <si>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</si>
  <si>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</si>
  <si>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</si>
  <si>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</si>
  <si>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</si>
  <si>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</si>
  <si>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</si>
  <si>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</si>
  <si>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</si>
  <si>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</si>
  <si>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</si>
  <si>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</si>
  <si>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</si>
  <si>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</si>
  <si>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</si>
  <si>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</si>
  <si>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</si>
  <si>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</si>
  <si>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</si>
  <si>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</si>
  <si>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</si>
  <si>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</si>
  <si>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</si>
  <si>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</si>
  <si>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</si>
  <si>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</si>
  <si>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</si>
  <si>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</si>
  <si>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</si>
  <si>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</si>
  <si>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</si>
  <si>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</si>
  <si>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</si>
  <si>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</si>
  <si>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</si>
  <si>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</si>
  <si>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</si>
  <si>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</si>
  <si>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</si>
  <si>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</si>
  <si>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</si>
  <si>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</si>
  <si>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</si>
  <si>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</si>
  <si>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</si>
  <si>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</si>
  <si>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</si>
  <si>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</si>
  <si>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</si>
  <si>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</si>
  <si>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</si>
  <si>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</si>
  <si>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</si>
  <si>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</si>
  <si>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</si>
  <si>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</si>
  <si>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</si>
  <si>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</si>
  <si>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</si>
  <si>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</si>
  <si>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</si>
  <si>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</si>
  <si>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</si>
  <si>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</si>
  <si>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</si>
  <si>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</si>
  <si>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</si>
  <si>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</si>
  <si>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</si>
  <si>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</si>
  <si>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</si>
  <si>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</si>
  <si>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</si>
  <si>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</si>
  <si>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</si>
  <si>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</si>
  <si>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</si>
  <si>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</si>
  <si>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</si>
  <si>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</si>
  <si>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</si>
  <si>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</si>
  <si>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</si>
  <si>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</si>
  <si>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</si>
  <si>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</si>
  <si>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</si>
  <si>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</si>
  <si>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</si>
  <si>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</si>
  <si>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</si>
  <si>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</si>
  <si>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</si>
  <si>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</si>
  <si>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</si>
  <si>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</si>
  <si>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</si>
  <si>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</si>
  <si>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</si>
  <si>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</si>
  <si>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</si>
  <si>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</si>
  <si>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</si>
  <si>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</si>
  <si>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</si>
  <si>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</si>
  <si>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</si>
  <si>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</si>
  <si>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</si>
  <si>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</si>
  <si>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</si>
  <si>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</si>
  <si>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</si>
  <si>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</si>
  <si>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</si>
  <si>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</si>
  <si>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</si>
  <si>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</si>
  <si>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</si>
  <si>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</si>
  <si>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</si>
  <si>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</si>
  <si>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</si>
  <si>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</si>
  <si>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</si>
  <si>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</si>
  <si>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</si>
  <si>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</si>
  <si>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</si>
  <si>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</si>
  <si>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</si>
  <si>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</si>
  <si>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</si>
  <si>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</si>
  <si>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</si>
  <si>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</si>
  <si>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</si>
  <si>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</si>
  <si>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</si>
  <si>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</si>
  <si>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</si>
  <si>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</si>
  <si>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</si>
  <si>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</si>
  <si>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</si>
  <si>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</si>
  <si>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</si>
  <si>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</si>
  <si>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</si>
  <si>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</si>
  <si>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</si>
  <si>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</si>
  <si>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</si>
  <si>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</si>
  <si>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</si>
  <si>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</si>
  <si>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</si>
  <si>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</si>
  <si>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</si>
  <si>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</si>
  <si>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</si>
  <si>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</si>
  <si>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</si>
  <si>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</si>
  <si>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</si>
  <si>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</si>
  <si>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</si>
  <si>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</si>
  <si>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</si>
  <si>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</si>
  <si>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</si>
  <si>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</si>
  <si>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</si>
  <si>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</si>
  <si>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</si>
  <si>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</si>
  <si>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</si>
  <si>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</si>
  <si>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</si>
  <si>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</si>
  <si>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</si>
  <si>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</si>
  <si>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</si>
  <si>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</si>
  <si>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</si>
  <si>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</si>
  <si>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</si>
  <si>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</si>
  <si>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</si>
  <si>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</si>
  <si>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</si>
  <si>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</si>
  <si>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</si>
  <si>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</si>
  <si>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</si>
  <si>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</si>
  <si>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</si>
  <si>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</si>
  <si>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</si>
  <si>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</si>
  <si>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</si>
  <si>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</si>
  <si>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</si>
  <si>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</si>
  <si>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</si>
  <si>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</si>
  <si>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</si>
  <si>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</si>
  <si>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</si>
  <si>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</si>
  <si>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</si>
  <si>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</si>
  <si>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</si>
  <si>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</si>
  <si>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</si>
  <si>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</si>
  <si>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</si>
  <si>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</si>
  <si>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</si>
  <si>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</si>
  <si>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</si>
  <si>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</si>
  <si>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</si>
  <si>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</si>
  <si>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</si>
  <si>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</si>
  <si>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</si>
  <si>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</si>
  <si>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</si>
  <si>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</si>
  <si>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</si>
  <si>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</si>
  <si>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</si>
  <si>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</si>
  <si>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</si>
  <si>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</si>
  <si>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</si>
  <si>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</si>
  <si>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</si>
  <si>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</si>
  <si>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</si>
  <si>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</si>
  <si>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</si>
  <si>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</si>
  <si>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</si>
  <si>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</si>
  <si>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</si>
  <si>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</si>
  <si>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</si>
  <si>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</si>
  <si>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</si>
  <si>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</si>
  <si>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</si>
  <si>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</si>
  <si>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</si>
  <si>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</si>
  <si>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</si>
  <si>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</si>
  <si>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</si>
  <si>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</si>
  <si>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</si>
  <si>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</si>
  <si>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</si>
  <si>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</si>
  <si>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</si>
  <si>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</si>
  <si>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</si>
  <si>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</si>
  <si>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</si>
  <si>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</si>
  <si>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</si>
  <si>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</si>
  <si>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</si>
  <si>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</si>
  <si>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</si>
  <si>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</si>
  <si>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</si>
  <si>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</si>
  <si>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</si>
  <si>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</si>
  <si>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</si>
  <si>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</si>
  <si>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</si>
  <si>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</si>
  <si>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</si>
  <si>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</si>
  <si>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</si>
  <si>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</si>
  <si>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</si>
  <si>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</si>
  <si>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</si>
  <si>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</si>
  <si>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</si>
  <si>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</si>
  <si>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</si>
  <si>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</si>
  <si>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</si>
  <si>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</si>
  <si>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</si>
  <si>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</si>
  <si>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</si>
  <si>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</si>
  <si>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</si>
  <si>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</si>
  <si>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</si>
  <si>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</si>
  <si>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</si>
  <si>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</si>
  <si>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</si>
  <si>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</si>
  <si>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</si>
  <si>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</si>
  <si>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</si>
  <si>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</si>
  <si>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</si>
  <si>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</si>
  <si>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</si>
  <si>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</si>
  <si>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</si>
  <si>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</si>
  <si>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</si>
  <si>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</si>
  <si>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</si>
  <si>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</si>
  <si>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</si>
  <si>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</si>
  <si>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</si>
  <si>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</si>
  <si>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</si>
  <si>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</si>
  <si>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</si>
  <si>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</si>
  <si>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</si>
  <si>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</si>
  <si>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</si>
  <si>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</si>
  <si>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</si>
  <si>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</si>
  <si>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</si>
  <si>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</si>
  <si>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</si>
  <si>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</si>
  <si>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</si>
  <si>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</si>
  <si>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</si>
  <si>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</si>
  <si>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</si>
  <si>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</si>
  <si>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</si>
  <si>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</si>
  <si>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</si>
  <si>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</si>
  <si>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</si>
  <si>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</si>
  <si>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</si>
  <si>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</si>
  <si>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</si>
  <si>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</si>
  <si>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</si>
  <si>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</si>
  <si>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</si>
  <si>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</si>
  <si>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</si>
  <si>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</si>
  <si>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</si>
  <si>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</si>
  <si>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</si>
  <si>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</si>
  <si>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</si>
  <si>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</si>
  <si>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</si>
  <si>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</si>
  <si>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</si>
  <si>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</si>
  <si>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</si>
  <si>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</si>
  <si>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</si>
  <si>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</si>
  <si>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</si>
  <si>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</si>
  <si>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</si>
  <si>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</si>
  <si>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</si>
  <si>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</si>
  <si>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</si>
  <si>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</si>
  <si>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</si>
  <si>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</si>
  <si>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</si>
  <si>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</si>
  <si>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</si>
  <si>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</si>
  <si>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</si>
  <si>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</si>
  <si>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</si>
  <si>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</si>
  <si>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</si>
  <si>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</si>
  <si>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</si>
  <si>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</si>
  <si>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</si>
  <si>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</si>
  <si>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</si>
  <si>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</si>
  <si>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</si>
  <si>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</si>
  <si>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</si>
  <si>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</si>
  <si>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</si>
  <si>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</si>
  <si>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</si>
  <si>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</si>
  <si>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</si>
  <si>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</si>
  <si>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</si>
  <si>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</si>
  <si>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</si>
  <si>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</si>
  <si>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</si>
  <si>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</si>
  <si>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</si>
  <si>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</si>
  <si>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</si>
  <si>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</si>
  <si>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</si>
  <si>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</si>
  <si>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</si>
  <si>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</si>
  <si>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</si>
  <si>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</si>
  <si>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</si>
  <si>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</si>
  <si>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</si>
  <si>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</si>
  <si>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</si>
  <si>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</si>
  <si>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</si>
  <si>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</si>
  <si>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</si>
  <si>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</si>
  <si>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</si>
  <si>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</si>
  <si>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</si>
  <si>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</si>
  <si>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</si>
  <si>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</si>
  <si>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</si>
  <si>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</si>
  <si>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</si>
  <si>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</si>
  <si>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</si>
  <si>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</si>
  <si>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</si>
  <si>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</si>
  <si>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</si>
  <si>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</si>
  <si>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</si>
  <si>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</si>
  <si>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</si>
  <si>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</si>
  <si>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</si>
  <si>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</si>
  <si>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</si>
  <si>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</si>
  <si>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</si>
  <si>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</si>
  <si>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</si>
  <si>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</si>
  <si>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</si>
  <si>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</si>
  <si>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</si>
  <si>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</si>
  <si>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</si>
  <si>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</si>
  <si>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</si>
  <si>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</si>
  <si>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</si>
  <si>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</si>
  <si>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</si>
  <si>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</si>
  <si>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</si>
  <si>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</si>
  <si>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</si>
  <si>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</si>
  <si>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</si>
  <si>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</si>
  <si>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</si>
  <si>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</si>
  <si>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</si>
  <si>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</si>
  <si>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</si>
  <si>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</si>
  <si>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</si>
  <si>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</si>
  <si>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</si>
  <si>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</si>
  <si>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</si>
  <si>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</si>
  <si>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</si>
  <si>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</si>
  <si>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</si>
  <si>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</si>
  <si>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</si>
  <si>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</si>
  <si>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</si>
  <si>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</si>
  <si>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</si>
  <si>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</si>
  <si>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</si>
  <si>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</si>
  <si>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</si>
  <si>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</si>
  <si>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</si>
  <si>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</si>
  <si>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</si>
  <si>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</si>
  <si>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</si>
  <si>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</si>
  <si>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</si>
  <si>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</si>
  <si>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</si>
  <si>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</si>
  <si>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</si>
  <si>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</si>
  <si>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</si>
  <si>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</si>
  <si>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</si>
  <si>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</si>
  <si>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</si>
  <si>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</si>
  <si>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</si>
  <si>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</si>
  <si>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</si>
  <si>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</si>
  <si>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</si>
  <si>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</si>
  <si>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</si>
  <si>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</si>
  <si>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</si>
  <si>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</si>
  <si>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</si>
  <si>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</si>
  <si>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</si>
  <si>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</si>
  <si>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</si>
  <si>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</si>
  <si>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</si>
  <si>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</si>
  <si>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</si>
  <si>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</si>
  <si>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</si>
  <si>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</si>
  <si>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</si>
  <si>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</si>
  <si>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</si>
  <si>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</si>
  <si>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</si>
  <si>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</si>
  <si>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</si>
  <si>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</si>
  <si>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</si>
  <si>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</si>
  <si>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</si>
  <si>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</si>
  <si>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</si>
  <si>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</si>
  <si>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</si>
  <si>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</si>
  <si>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</si>
  <si>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</si>
  <si>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</si>
  <si>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</si>
  <si>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</si>
  <si>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</si>
  <si>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</si>
  <si>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</si>
  <si>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</si>
  <si>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</si>
  <si>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</si>
  <si>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</si>
  <si>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</si>
  <si>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</si>
  <si>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</si>
  <si>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</si>
  <si>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</si>
  <si>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</si>
  <si>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</si>
  <si>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</si>
  <si>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</si>
  <si>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</si>
  <si>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</si>
  <si>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</si>
  <si>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</si>
  <si>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</si>
  <si>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</si>
  <si>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</si>
  <si>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</si>
  <si>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</si>
  <si>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</si>
  <si>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</si>
  <si>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</si>
  <si>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</si>
  <si>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</si>
  <si>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</si>
  <si>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</si>
  <si>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</si>
  <si>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</si>
  <si>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</si>
  <si>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</si>
  <si>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</si>
  <si>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</si>
  <si>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</si>
  <si>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</si>
  <si>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</si>
  <si>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</si>
  <si>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</si>
  <si>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</si>
  <si>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</si>
  <si>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</si>
  <si>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</si>
  <si>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</si>
  <si>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</si>
  <si>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</si>
  <si>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</si>
  <si>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</si>
  <si>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</si>
  <si>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</si>
  <si>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</si>
  <si>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</si>
  <si>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</si>
  <si>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</si>
  <si>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</si>
  <si>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</si>
  <si>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</si>
  <si>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</si>
  <si>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</si>
  <si>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</si>
  <si>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</si>
  <si>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</si>
  <si>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</si>
  <si>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</si>
  <si>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</si>
  <si>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</si>
  <si>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</si>
  <si>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</si>
  <si>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</si>
  <si>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</si>
  <si>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</si>
  <si>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</si>
  <si>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</si>
  <si>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</si>
  <si>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</si>
  <si>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</si>
  <si>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</si>
  <si>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</si>
  <si>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</si>
  <si>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</si>
  <si>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</si>
  <si>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</si>
  <si>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</si>
  <si>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</si>
  <si>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</si>
  <si>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</si>
  <si>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</si>
  <si>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</si>
  <si>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</si>
  <si>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</si>
  <si>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</si>
  <si>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</si>
  <si>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</si>
  <si>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</si>
  <si>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</si>
  <si>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</si>
  <si>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</si>
  <si>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</si>
  <si>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</si>
  <si>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</si>
  <si>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</si>
  <si>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</si>
  <si>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</si>
  <si>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</si>
  <si>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</si>
  <si>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</si>
  <si>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</si>
  <si>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</si>
  <si>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</si>
  <si>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</si>
  <si>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</si>
  <si>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</si>
  <si>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</si>
  <si>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</si>
  <si>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</si>
  <si>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</si>
  <si>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</si>
  <si>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</si>
  <si>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</si>
  <si>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</si>
  <si>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</si>
  <si>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</si>
  <si>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</si>
  <si>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</si>
  <si>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</si>
  <si>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</si>
  <si>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</si>
  <si>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</si>
  <si>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</si>
  <si>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</si>
  <si>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</si>
  <si>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</si>
  <si>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</si>
  <si>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</si>
  <si>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</si>
  <si>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</si>
  <si>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</si>
  <si>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</si>
  <si>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</si>
  <si>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</si>
  <si>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</si>
  <si>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</si>
  <si>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</si>
  <si>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</si>
  <si>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</si>
  <si>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</si>
  <si>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</si>
  <si>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</si>
  <si>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</si>
  <si>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</si>
  <si>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</si>
  <si>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</si>
  <si>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</si>
  <si>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</si>
  <si>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</si>
  <si>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</si>
  <si>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</si>
  <si>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</si>
  <si>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</si>
  <si>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</si>
  <si>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</si>
  <si>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</si>
  <si>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</si>
  <si>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</si>
  <si>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</si>
  <si>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</si>
  <si>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</si>
  <si>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</si>
  <si>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</si>
  <si>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</si>
  <si>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</si>
  <si>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</si>
  <si>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</si>
  <si>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</si>
  <si>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</si>
  <si>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</si>
  <si>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</si>
  <si>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</si>
  <si>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</si>
  <si>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</si>
  <si>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</si>
  <si>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</si>
  <si>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</si>
  <si>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</si>
  <si>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</si>
  <si>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</si>
  <si>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</si>
  <si>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</si>
  <si>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</si>
  <si>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</si>
  <si>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</si>
  <si>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</si>
  <si>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</si>
  <si>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</si>
  <si>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</si>
  <si>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</si>
  <si>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</si>
  <si>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</si>
  <si>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</si>
  <si>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</si>
  <si>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</si>
  <si>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</si>
  <si>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</si>
  <si>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</si>
  <si>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</si>
  <si>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</si>
  <si>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</si>
  <si>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</si>
  <si>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</si>
  <si>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</si>
  <si>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</si>
  <si>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</si>
  <si>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</si>
  <si>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</si>
  <si>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</si>
  <si>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</si>
  <si>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</si>
  <si>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</si>
  <si>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</si>
  <si>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</si>
  <si>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</si>
  <si>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</si>
  <si>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</si>
  <si>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</si>
  <si>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</si>
  <si>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</si>
  <si>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</si>
  <si>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</si>
  <si>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</si>
  <si>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</si>
  <si>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</si>
  <si>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</si>
  <si>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</si>
  <si>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</si>
  <si>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</si>
  <si>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</si>
  <si>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</si>
  <si>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</si>
  <si>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</si>
  <si>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</si>
  <si>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</si>
  <si>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</si>
  <si>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</si>
  <si>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</si>
  <si>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</si>
  <si>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</si>
  <si>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</si>
  <si>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</si>
  <si>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</si>
  <si>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</si>
  <si>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</si>
  <si>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</si>
  <si>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</si>
  <si>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</si>
  <si>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</si>
  <si>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</si>
  <si>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</si>
  <si>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</si>
  <si>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</si>
  <si>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</si>
  <si>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</si>
  <si>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</si>
  <si>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</si>
  <si>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</si>
  <si>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</si>
  <si>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</si>
  <si>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</si>
  <si>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</si>
  <si>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</si>
  <si>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</si>
  <si>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</si>
  <si>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</si>
  <si>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</si>
  <si>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</si>
  <si>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</si>
  <si>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</si>
  <si>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</si>
  <si>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</si>
  <si>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</si>
  <si>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</si>
  <si>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</si>
  <si>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</si>
  <si>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</si>
  <si>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</si>
  <si>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</si>
  <si>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</si>
  <si>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</si>
  <si>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</si>
  <si>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</si>
  <si>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</si>
  <si>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</si>
  <si>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</si>
  <si>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</si>
  <si>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</si>
  <si>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</si>
  <si>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</si>
  <si>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</si>
  <si>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</si>
  <si>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</si>
  <si>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</si>
  <si>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</si>
  <si>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</si>
  <si>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</si>
  <si>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</si>
  <si>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</si>
  <si>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</si>
  <si>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</si>
  <si>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</si>
  <si>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</si>
  <si>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</si>
  <si>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</si>
  <si>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</si>
  <si>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</si>
  <si>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</si>
  <si>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</si>
  <si>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</si>
  <si>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</si>
  <si>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</si>
  <si>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</si>
  <si>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</si>
  <si>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</si>
  <si>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</si>
  <si>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</si>
  <si>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</si>
  <si>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</si>
  <si>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</si>
  <si>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</si>
  <si>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</si>
  <si>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</si>
  <si>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</si>
  <si>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</si>
  <si>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</si>
  <si>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</si>
  <si>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</si>
  <si>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</si>
  <si>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</si>
  <si>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</si>
  <si>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</si>
  <si>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</si>
  <si>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</si>
  <si>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</si>
  <si>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</si>
  <si>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</si>
  <si>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</si>
  <si>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</si>
  <si>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</si>
  <si>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</si>
  <si>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</si>
  <si>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</si>
  <si>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</si>
  <si>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</si>
  <si>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</si>
  <si>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</si>
  <si>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</si>
  <si>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</si>
  <si>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</si>
  <si>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</si>
  <si>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</si>
  <si>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</si>
  <si>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</si>
  <si>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</si>
  <si>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</si>
  <si>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</si>
  <si>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</si>
  <si>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</si>
  <si>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</si>
  <si>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</si>
  <si>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</si>
  <si>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</si>
  <si>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</si>
  <si>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</si>
  <si>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</si>
  <si>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</si>
  <si>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</si>
  <si>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</si>
  <si>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</si>
  <si>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</si>
  <si>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</si>
  <si>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</si>
  <si>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</si>
  <si>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</si>
  <si>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</si>
  <si>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</si>
  <si>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</si>
  <si>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</si>
  <si>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</si>
  <si>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</si>
  <si>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</si>
  <si>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</si>
  <si>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</si>
  <si>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</si>
  <si>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</si>
  <si>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</si>
  <si>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</si>
  <si>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</si>
  <si>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</si>
  <si>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</si>
  <si>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</si>
  <si>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</si>
  <si>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</si>
  <si>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</si>
  <si>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</si>
  <si>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</si>
  <si>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</si>
  <si>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</si>
  <si>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</si>
  <si>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</si>
  <si>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</si>
  <si>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</si>
  <si>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</si>
  <si>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</si>
  <si>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</si>
  <si>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</si>
  <si>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</si>
  <si>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</si>
  <si>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</si>
  <si>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</si>
  <si>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</si>
  <si>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</si>
  <si>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</si>
  <si>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</si>
  <si>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</si>
  <si>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</si>
  <si>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</si>
  <si>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</si>
  <si>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</si>
  <si>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</si>
  <si>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</si>
  <si>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</si>
  <si>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</si>
  <si>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</si>
  <si>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</si>
  <si>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</si>
  <si>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</si>
  <si>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</si>
  <si>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</si>
  <si>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</si>
  <si>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</si>
  <si>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</si>
  <si>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</si>
  <si>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</si>
  <si>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</si>
  <si>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</si>
  <si>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</si>
  <si>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</si>
  <si>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</si>
  <si>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</si>
  <si>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</si>
  <si>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</si>
  <si>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</si>
  <si>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</si>
  <si>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</si>
  <si>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</si>
  <si>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</si>
  <si>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</si>
  <si>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</si>
  <si>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</si>
  <si>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</si>
  <si>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</si>
  <si>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</si>
  <si>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</si>
  <si>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</si>
  <si>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</si>
  <si>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</si>
  <si>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</si>
  <si>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</si>
  <si>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</si>
  <si>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</si>
  <si>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</si>
  <si>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</si>
  <si>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</si>
  <si>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</si>
  <si>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</si>
  <si>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</si>
  <si>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</si>
  <si>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</si>
  <si>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</si>
  <si>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</si>
  <si>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</si>
  <si>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</si>
  <si>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</si>
  <si>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</si>
  <si>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</si>
  <si>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</si>
  <si>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</si>
  <si>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</si>
  <si>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</si>
  <si>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</si>
  <si>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</si>
  <si>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</si>
  <si>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</si>
  <si>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</si>
  <si>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</si>
  <si>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</si>
  <si>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</si>
  <si>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</si>
  <si>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</si>
  <si>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</si>
  <si>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</si>
  <si>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</si>
  <si>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</si>
  <si>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</si>
  <si>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</si>
  <si>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</si>
  <si>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</si>
  <si>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</si>
  <si>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</si>
  <si>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</si>
  <si>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</si>
  <si>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</si>
  <si>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</si>
  <si>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</si>
  <si>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</si>
  <si>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</si>
  <si>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</si>
  <si>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</si>
  <si>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</si>
  <si>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</si>
  <si>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</si>
  <si>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</si>
  <si>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</si>
  <si>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</si>
  <si>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</si>
  <si>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</si>
  <si>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</si>
  <si>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</si>
  <si>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</si>
  <si>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</si>
  <si>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</si>
  <si>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</si>
  <si>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</si>
  <si>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</si>
  <si>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</si>
  <si>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</si>
  <si>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</si>
  <si>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</si>
  <si>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</si>
  <si>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</si>
  <si>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</si>
  <si>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</si>
  <si>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</si>
  <si>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</si>
  <si>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</si>
  <si>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</si>
  <si>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</si>
  <si>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</si>
  <si>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</si>
  <si>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</si>
  <si>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</si>
  <si>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</si>
  <si>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</si>
  <si>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</si>
  <si>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</si>
  <si>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</si>
  <si>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</si>
  <si>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</si>
  <si>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</si>
  <si>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</si>
  <si>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</si>
  <si>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</si>
  <si>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</si>
  <si>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</si>
  <si>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</si>
  <si>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</si>
  <si>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</si>
  <si>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</si>
  <si>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</si>
  <si>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</si>
  <si>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</si>
  <si>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</si>
  <si>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</si>
  <si>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</si>
  <si>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</si>
  <si>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</si>
  <si>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</si>
  <si>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</si>
  <si>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</si>
  <si>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</si>
  <si>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</si>
  <si>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</si>
  <si>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</si>
  <si>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</si>
  <si>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</si>
  <si>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</si>
  <si>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</si>
  <si>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</si>
  <si>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</si>
  <si>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</si>
  <si>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</si>
  <si>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</si>
  <si>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</si>
  <si>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</si>
  <si>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</si>
  <si>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</si>
  <si>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</si>
  <si>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</si>
  <si>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</si>
  <si>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</si>
  <si>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</si>
  <si>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</si>
  <si>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</si>
  <si>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</si>
  <si>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</si>
  <si>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</si>
  <si>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</si>
  <si>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</si>
  <si>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</si>
  <si>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</si>
  <si>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</si>
  <si>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</si>
  <si>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</si>
  <si>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</si>
  <si>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</si>
  <si>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</si>
  <si>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</si>
  <si>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</si>
  <si>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</si>
  <si>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</si>
  <si>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</si>
  <si>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</si>
  <si>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</si>
  <si>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</si>
  <si>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</si>
  <si>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</si>
  <si>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</si>
  <si>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</si>
  <si>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</si>
  <si>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</si>
  <si>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</si>
  <si>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</si>
  <si>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</si>
  <si>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</si>
  <si>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</si>
  <si>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</si>
  <si>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</si>
  <si>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</si>
  <si>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</si>
  <si>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</si>
  <si>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</si>
  <si>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</si>
  <si>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</si>
  <si>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</si>
  <si>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</si>
  <si>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</si>
  <si>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</si>
  <si>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</si>
  <si>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</si>
  <si>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</si>
  <si>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</si>
  <si>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</si>
  <si>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</si>
  <si>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</si>
  <si>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</si>
  <si>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</si>
  <si>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</si>
  <si>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</si>
  <si>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</si>
  <si>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</si>
  <si>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</si>
  <si>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</si>
  <si>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</si>
  <si>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</si>
  <si>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</si>
  <si>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</si>
  <si>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</si>
  <si>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</si>
  <si>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</si>
  <si>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</si>
  <si>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</si>
  <si>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</si>
  <si>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</si>
  <si>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</si>
  <si>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</si>
  <si>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</si>
  <si>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</si>
  <si>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</si>
  <si>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</si>
  <si>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</si>
  <si>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</si>
  <si>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</si>
  <si>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</si>
  <si>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</si>
  <si>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</si>
  <si>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</si>
  <si>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</si>
  <si>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</si>
  <si>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</si>
  <si>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</si>
  <si>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</si>
  <si>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</si>
  <si>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</si>
  <si>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</si>
  <si>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</si>
  <si>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</si>
  <si>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</si>
  <si>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</si>
  <si>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</si>
  <si>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</si>
  <si>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</si>
  <si>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</si>
  <si>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</si>
  <si>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</si>
  <si>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</si>
  <si>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</si>
  <si>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</si>
  <si>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</si>
  <si>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</si>
  <si>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</si>
  <si>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</si>
  <si>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</si>
  <si>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</si>
  <si>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</si>
  <si>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</si>
  <si>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</si>
  <si>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</si>
  <si>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</si>
  <si>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</si>
  <si>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</si>
  <si>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</si>
  <si>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</si>
  <si>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</si>
  <si>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</si>
  <si>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</si>
  <si>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</si>
  <si>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</si>
  <si>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</si>
  <si>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</si>
  <si>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</si>
  <si>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</si>
  <si>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</si>
  <si>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</si>
  <si>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</si>
  <si>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</si>
  <si>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</si>
  <si>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</si>
  <si>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</si>
  <si>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</si>
  <si>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</si>
  <si>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</si>
  <si>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</si>
  <si>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</si>
  <si>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</si>
  <si>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</si>
  <si>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</si>
  <si>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</si>
  <si>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</si>
  <si>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</si>
  <si>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</si>
  <si>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</si>
  <si>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</si>
  <si>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</si>
  <si>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</si>
  <si>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</si>
  <si>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</si>
  <si>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</si>
  <si>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</si>
  <si>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</si>
  <si>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</si>
  <si>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</si>
  <si>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</si>
  <si>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</si>
  <si>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</si>
  <si>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</si>
  <si>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</si>
  <si>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</si>
  <si>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</si>
  <si>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</si>
  <si>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</si>
  <si>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</si>
  <si>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</si>
  <si>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</si>
  <si>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</si>
  <si>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</si>
  <si>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</si>
  <si>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</si>
  <si>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</si>
  <si>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</si>
  <si>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</si>
  <si>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</si>
  <si>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</si>
  <si>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</si>
  <si>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</si>
  <si>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</si>
  <si>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</si>
  <si>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</si>
  <si>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</si>
  <si>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</si>
  <si>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</si>
  <si>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</si>
  <si>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</si>
  <si>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</si>
  <si>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</si>
  <si>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</si>
  <si>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</si>
  <si>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</si>
  <si>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</si>
  <si>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</si>
  <si>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</si>
  <si>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</si>
  <si>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</si>
  <si>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</si>
  <si>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</si>
  <si>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</si>
  <si>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</si>
  <si>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</si>
  <si>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</si>
  <si>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</si>
  <si>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</si>
  <si>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</si>
  <si>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</si>
  <si>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</si>
  <si>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</si>
  <si>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</si>
  <si>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</si>
  <si>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</si>
  <si>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</si>
  <si>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</si>
  <si>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</si>
  <si>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</si>
  <si>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</si>
  <si>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</si>
  <si>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</si>
  <si>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</si>
  <si>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</si>
  <si>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</si>
  <si>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</si>
  <si>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</si>
  <si>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</si>
  <si>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</si>
  <si>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</si>
  <si>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</si>
  <si>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</si>
  <si>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</si>
  <si>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</si>
  <si>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</si>
  <si>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</si>
  <si>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</si>
  <si>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</si>
  <si>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</si>
  <si>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</si>
  <si>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</si>
  <si>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</si>
  <si>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</si>
  <si>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</si>
  <si>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</si>
  <si>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</si>
  <si>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</si>
  <si>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</si>
  <si>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</si>
  <si>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</si>
  <si>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</si>
  <si>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</si>
  <si>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</si>
  <si>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</si>
  <si>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</si>
  <si>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</si>
  <si>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</si>
  <si>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</si>
  <si>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</si>
  <si>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</si>
  <si>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</si>
  <si>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</si>
  <si>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</si>
  <si>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</si>
  <si>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</si>
  <si>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</si>
  <si>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</si>
  <si>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</si>
  <si>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</si>
  <si>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</si>
  <si>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</si>
  <si>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</si>
  <si>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</si>
  <si>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</si>
  <si>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</si>
  <si>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</si>
  <si>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</si>
  <si>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</si>
  <si>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</si>
  <si>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</si>
  <si>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</si>
  <si>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</si>
  <si>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</si>
  <si>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</si>
  <si>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</si>
  <si>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</si>
  <si>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</si>
  <si>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</si>
  <si>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</si>
  <si>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</si>
  <si>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</si>
  <si>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</si>
  <si>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</si>
  <si>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</si>
  <si>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</si>
  <si>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</si>
  <si>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</si>
  <si>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</si>
  <si>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</si>
  <si>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</si>
  <si>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</si>
  <si>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</si>
  <si>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</si>
  <si>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</si>
  <si>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</si>
  <si>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</si>
  <si>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</si>
  <si>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</si>
  <si>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</si>
  <si>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</si>
  <si>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</si>
  <si>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</si>
  <si>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</si>
  <si>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</si>
  <si>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</si>
  <si>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</si>
  <si>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</si>
  <si>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</si>
  <si>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</si>
  <si>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</si>
  <si>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</si>
  <si>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</si>
  <si>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</si>
  <si>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</si>
  <si>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</si>
  <si>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</si>
  <si>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</si>
  <si>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</si>
  <si>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</si>
  <si>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</si>
  <si>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</si>
  <si>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</si>
  <si>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</si>
  <si>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</si>
  <si>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</si>
  <si>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</si>
  <si>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</si>
  <si>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</si>
  <si>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</si>
  <si>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</si>
  <si>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</si>
  <si>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</si>
  <si>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</si>
  <si>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</si>
  <si>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</si>
  <si>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</si>
  <si>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</si>
  <si>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</si>
  <si>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</si>
  <si>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</si>
  <si>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</si>
  <si>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</si>
  <si>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</si>
  <si>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</si>
  <si>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</si>
  <si>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</si>
  <si>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</si>
  <si>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</si>
  <si>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</si>
  <si>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</si>
  <si>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</si>
  <si>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</si>
  <si>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</si>
  <si>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</si>
  <si>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</si>
  <si>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</si>
  <si>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</si>
  <si>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</si>
  <si>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</si>
  <si>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</si>
  <si>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</si>
  <si>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</si>
  <si>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</si>
  <si>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</si>
  <si>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</si>
  <si>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</si>
  <si>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</si>
  <si>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</si>
  <si>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</si>
  <si>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</si>
  <si>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</si>
  <si>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</si>
  <si>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</si>
  <si>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</si>
  <si>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</si>
  <si>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</si>
  <si>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</si>
  <si>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</si>
  <si>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</si>
  <si>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</si>
  <si>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</si>
  <si>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</si>
  <si>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</si>
  <si>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</si>
  <si>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</si>
  <si>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</si>
  <si>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</si>
  <si>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</si>
  <si>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</si>
  <si>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</si>
  <si>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</si>
  <si>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</si>
  <si>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</si>
  <si>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</si>
  <si>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</si>
  <si>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</si>
  <si>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</si>
  <si>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</si>
  <si>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</si>
  <si>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</si>
  <si>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</si>
  <si>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</si>
  <si>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</si>
  <si>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</si>
  <si>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</si>
  <si>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</si>
  <si>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</si>
  <si>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</si>
  <si>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</si>
  <si>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</si>
  <si>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</si>
  <si>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</si>
  <si>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</si>
  <si>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</si>
  <si>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</si>
  <si>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</si>
  <si>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</si>
  <si>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</si>
  <si>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</si>
  <si>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</si>
  <si>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</si>
  <si>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</si>
  <si>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</si>
  <si>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</si>
  <si>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</si>
  <si>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</si>
  <si>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</si>
  <si>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</si>
  <si>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</si>
  <si>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</si>
  <si>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</si>
  <si>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</si>
  <si>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</si>
  <si>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</si>
  <si>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</si>
  <si>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</si>
  <si>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</si>
  <si>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</si>
  <si>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</si>
  <si>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</si>
  <si>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</si>
  <si>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</si>
  <si>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</si>
  <si>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</si>
  <si>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</si>
  <si>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</si>
  <si>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</si>
  <si>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</si>
  <si>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</si>
  <si>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</si>
  <si>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</si>
  <si>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</si>
  <si>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</si>
  <si>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</si>
  <si>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</si>
  <si>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</si>
  <si>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</si>
  <si>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</si>
  <si>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</si>
  <si>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</si>
  <si>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</si>
  <si>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</si>
  <si>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</si>
  <si>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</si>
  <si>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</si>
  <si>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</si>
  <si>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</si>
  <si>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</si>
  <si>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</si>
  <si>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</si>
  <si>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</si>
  <si>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</si>
  <si>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</si>
  <si>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</si>
  <si>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</si>
  <si>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</si>
  <si>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</si>
  <si>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</si>
  <si>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</si>
  <si>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</si>
  <si>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</si>
  <si>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</si>
  <si>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</si>
  <si>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</si>
  <si>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</si>
  <si>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</si>
  <si>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</si>
  <si>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</si>
  <si>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</si>
  <si>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</si>
  <si>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</si>
  <si>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</si>
  <si>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</si>
  <si>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</si>
  <si>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</si>
  <si>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</si>
  <si>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</si>
  <si>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</si>
  <si>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</si>
  <si>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</si>
  <si>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</si>
  <si>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</si>
  <si>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</si>
  <si>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</si>
  <si>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</si>
  <si>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</si>
  <si>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</si>
  <si>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</si>
  <si>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</si>
  <si>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</si>
  <si>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</si>
  <si>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</si>
  <si>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</si>
  <si>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</si>
  <si>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</si>
  <si>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</si>
  <si>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</si>
  <si>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</si>
  <si>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</si>
  <si>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</si>
  <si>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</si>
  <si>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</si>
  <si>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</si>
  <si>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</si>
  <si>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</si>
  <si>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</si>
  <si>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</si>
  <si>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</si>
  <si>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</si>
  <si>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</si>
  <si>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</si>
  <si>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</si>
  <si>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</si>
  <si>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</si>
  <si>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</si>
  <si>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</si>
  <si>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</si>
  <si>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</si>
  <si>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</si>
  <si>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</si>
  <si>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</si>
  <si>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</si>
  <si>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</si>
  <si>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</si>
  <si>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</si>
  <si>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</si>
  <si>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</si>
  <si>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</si>
  <si>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</si>
  <si>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</si>
  <si>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</si>
  <si>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</si>
  <si>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</si>
  <si>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</si>
  <si>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</si>
  <si>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</si>
  <si>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</si>
  <si>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</si>
  <si>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</si>
  <si>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</si>
  <si>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</si>
  <si>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</si>
  <si>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</si>
  <si>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</si>
  <si>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</si>
  <si>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</si>
  <si>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</si>
  <si>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</si>
  <si>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</si>
  <si>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</si>
  <si>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</si>
  <si>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</si>
  <si>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</si>
  <si>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</si>
  <si>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</si>
  <si>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</si>
  <si>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</si>
  <si>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</si>
  <si>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</si>
  <si>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</si>
  <si>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</si>
  <si>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</si>
  <si>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</si>
  <si>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</si>
  <si>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</si>
  <si>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</si>
  <si>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</si>
  <si>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</si>
  <si>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</si>
  <si>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</si>
  <si>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</si>
  <si>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</si>
  <si>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</si>
  <si>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</si>
  <si>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</si>
  <si>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</si>
  <si>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</si>
  <si>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</si>
  <si>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</si>
  <si>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</si>
  <si>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</si>
  <si>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</si>
  <si>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</si>
  <si>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</si>
  <si>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</si>
  <si>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</si>
  <si>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</si>
  <si>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</si>
  <si>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</si>
  <si>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</si>
  <si>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</si>
  <si>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</si>
  <si>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</si>
  <si>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</si>
  <si>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</si>
  <si>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</si>
  <si>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</si>
  <si>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</si>
  <si>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</si>
  <si>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</si>
  <si>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</si>
  <si>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</si>
  <si>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</si>
  <si>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</si>
  <si>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</si>
  <si>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</si>
  <si>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</si>
  <si>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</si>
  <si>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</si>
  <si>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</si>
  <si>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</si>
  <si>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</si>
  <si>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</si>
  <si>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</si>
  <si>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</si>
  <si>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</si>
  <si>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</si>
  <si>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</si>
  <si>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</si>
  <si>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</si>
  <si>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</si>
  <si>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</si>
  <si>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</si>
  <si>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</si>
  <si>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</si>
  <si>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</si>
  <si>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</si>
  <si>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</si>
  <si>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</si>
  <si>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</si>
  <si>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</si>
  <si>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</si>
  <si>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</si>
  <si>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</si>
  <si>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</si>
  <si>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</si>
  <si>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</si>
  <si>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</si>
  <si>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</si>
  <si>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</si>
  <si>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</si>
  <si>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</si>
  <si>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</si>
  <si>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</si>
  <si>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</si>
  <si>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</si>
  <si>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</si>
  <si>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</si>
  <si>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</si>
  <si>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</si>
  <si>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</si>
  <si>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</si>
  <si>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</si>
  <si>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</si>
  <si>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</si>
  <si>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</si>
  <si>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</si>
  <si>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</si>
  <si>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</si>
  <si>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</si>
  <si>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</si>
  <si>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</si>
  <si>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</si>
  <si>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</si>
  <si>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</si>
  <si>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</si>
  <si>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</si>
  <si>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</si>
  <si>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</si>
  <si>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</si>
  <si>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</si>
  <si>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</si>
  <si>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</si>
  <si>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</si>
  <si>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</si>
  <si>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</si>
  <si>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</si>
  <si>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</si>
  <si>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</si>
  <si>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</si>
  <si>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</si>
  <si>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</si>
  <si>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</si>
  <si>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</si>
  <si>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</si>
  <si>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</si>
  <si>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</si>
  <si>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</si>
  <si>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</si>
  <si>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</si>
  <si>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</si>
  <si>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</si>
  <si>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</si>
  <si>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</si>
  <si>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</si>
  <si>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</si>
  <si>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</si>
  <si>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</si>
  <si>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</si>
  <si>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</si>
  <si>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</si>
  <si>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</si>
  <si>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</si>
  <si>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</si>
  <si>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</si>
  <si>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</si>
  <si>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</si>
  <si>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</si>
  <si>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</si>
  <si>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</si>
  <si>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</si>
  <si>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</si>
  <si>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</si>
  <si>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</si>
  <si>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</si>
  <si>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</si>
  <si>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</si>
  <si>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</si>
  <si>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</si>
  <si>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</si>
  <si>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</si>
  <si>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</si>
  <si>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</si>
  <si>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</si>
  <si>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</si>
  <si>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</si>
  <si>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</si>
  <si>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</si>
  <si>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</si>
  <si>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</si>
  <si>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</si>
  <si>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</si>
  <si>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</si>
  <si>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</si>
  <si>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</si>
  <si>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</si>
  <si>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</si>
  <si>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</si>
  <si>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</si>
  <si>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</si>
  <si>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</si>
  <si>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</si>
  <si>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</si>
  <si>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</si>
  <si>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</si>
  <si>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</si>
  <si>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</si>
  <si>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</si>
  <si>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</si>
  <si>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</si>
  <si>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</si>
  <si>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</si>
  <si>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</si>
  <si>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</si>
  <si>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</si>
  <si>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</si>
  <si>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</si>
  <si>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</si>
  <si>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</si>
  <si>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</si>
  <si>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</si>
  <si>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</si>
  <si>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</si>
  <si>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</si>
  <si>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</si>
  <si>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</si>
  <si>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</si>
  <si>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</si>
  <si>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</si>
  <si>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</si>
  <si>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</si>
  <si>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</si>
  <si>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</si>
  <si>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</si>
  <si>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</si>
  <si>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</si>
  <si>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</si>
  <si>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</si>
  <si>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</si>
  <si>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</si>
  <si>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</si>
  <si>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</si>
  <si>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</si>
  <si>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</si>
  <si>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</si>
  <si>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</si>
  <si>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</si>
  <si>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</si>
  <si>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</si>
  <si>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</si>
  <si>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</si>
  <si>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</si>
  <si>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</si>
  <si>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</si>
  <si>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</si>
  <si>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</si>
  <si>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</si>
  <si>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</si>
  <si>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</si>
  <si>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</si>
  <si>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</si>
  <si>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</si>
  <si>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</si>
  <si>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</si>
  <si>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</si>
  <si>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</si>
  <si>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</si>
  <si>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</si>
  <si>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</si>
  <si>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</si>
  <si>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</si>
  <si>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</si>
  <si>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</si>
  <si>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</si>
  <si>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</si>
  <si>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</si>
  <si>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</si>
  <si>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</si>
  <si>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</si>
  <si>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</si>
  <si>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</si>
  <si>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</si>
  <si>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</si>
  <si>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</si>
  <si>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</si>
  <si>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</si>
  <si>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</si>
  <si>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</si>
  <si>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</si>
  <si>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</si>
  <si>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</si>
  <si>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</si>
  <si>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</si>
  <si>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</si>
  <si>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</si>
  <si>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</si>
  <si>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</si>
  <si>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</si>
  <si>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</si>
  <si>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</si>
  <si>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</si>
  <si>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</si>
  <si>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</si>
  <si>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</si>
  <si>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</si>
  <si>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</si>
  <si>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</si>
  <si>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</si>
  <si>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</si>
  <si>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</si>
  <si>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</si>
  <si>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</si>
  <si>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</si>
  <si>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</si>
  <si>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</si>
  <si>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</si>
  <si>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</si>
  <si>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</si>
  <si>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</si>
  <si>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</si>
  <si>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</si>
  <si>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</si>
  <si>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</si>
  <si>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</si>
  <si>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</si>
  <si>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</si>
  <si>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</si>
  <si>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</si>
  <si>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</si>
  <si>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</si>
  <si>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</si>
  <si>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</si>
  <si>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</si>
  <si>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</si>
  <si>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</si>
  <si>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</si>
  <si>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</si>
  <si>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</si>
  <si>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</si>
  <si>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</si>
  <si>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</si>
  <si>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</si>
  <si>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</si>
  <si>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</si>
  <si>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</si>
  <si>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</si>
  <si>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</si>
  <si>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</si>
  <si>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</si>
  <si>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</si>
  <si>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</si>
  <si>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</si>
  <si>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</si>
  <si>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</si>
  <si>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</si>
  <si>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</si>
  <si>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</si>
  <si>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</si>
  <si>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</si>
  <si>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</si>
  <si>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</si>
  <si>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</si>
  <si>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</si>
  <si>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</si>
  <si>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</si>
  <si>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</si>
  <si>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</si>
  <si>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</si>
  <si>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</si>
  <si>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</si>
  <si>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</si>
  <si>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</si>
  <si>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</si>
  <si>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</si>
  <si>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</si>
  <si>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</si>
  <si>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</si>
  <si>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</si>
  <si>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</si>
  <si>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</si>
  <si>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</si>
  <si>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</si>
  <si>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</si>
  <si>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</si>
  <si>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</si>
  <si>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</si>
  <si>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</si>
  <si>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</si>
  <si>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</si>
  <si>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</si>
  <si>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</si>
  <si>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</si>
  <si>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</si>
  <si>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</si>
  <si>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</si>
  <si>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</si>
  <si>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</si>
  <si>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</si>
  <si>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</si>
  <si>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</si>
  <si>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</si>
  <si>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</si>
  <si>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</si>
  <si>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</si>
  <si>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</si>
  <si>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</si>
  <si>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</si>
  <si>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</si>
  <si>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</si>
  <si>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</si>
  <si>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</si>
  <si>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</si>
  <si>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</si>
  <si>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</si>
  <si>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</si>
  <si>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</si>
  <si>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</si>
  <si>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</si>
  <si>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</si>
  <si>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</si>
  <si>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</si>
  <si>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</si>
  <si>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</si>
  <si>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</si>
  <si>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</si>
  <si>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</si>
  <si>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</si>
  <si>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</si>
  <si>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</si>
  <si>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</si>
  <si>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</si>
  <si>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</si>
  <si>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</si>
  <si>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</si>
  <si>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</si>
  <si>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</si>
  <si>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</si>
  <si>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</si>
  <si>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</si>
  <si>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</si>
  <si>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</si>
  <si>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</si>
  <si>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</si>
  <si>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</si>
  <si>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</si>
  <si>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</si>
  <si>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</si>
  <si>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</si>
  <si>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</si>
  <si>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</si>
  <si>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</si>
  <si>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</si>
  <si>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</si>
  <si>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</si>
  <si>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</si>
  <si>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</si>
  <si>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</si>
  <si>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</si>
  <si>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</si>
  <si>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</si>
  <si>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</si>
  <si>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</si>
  <si>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</si>
  <si>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</si>
  <si>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</si>
  <si>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</si>
  <si>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</si>
  <si>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</si>
  <si>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</si>
  <si>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</si>
  <si>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</si>
  <si>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</si>
  <si>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</si>
  <si>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</si>
  <si>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</si>
  <si>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</si>
  <si>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</si>
  <si>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</si>
  <si>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</si>
  <si>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</si>
  <si>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</si>
  <si>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</si>
  <si>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</si>
  <si>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</si>
  <si>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</si>
  <si>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</si>
  <si>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</si>
  <si>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</si>
  <si>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</si>
  <si>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</si>
  <si>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</si>
  <si>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</si>
  <si>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</si>
  <si>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</si>
  <si>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</si>
  <si>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</si>
  <si>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</si>
  <si>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</si>
  <si>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</si>
  <si>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</si>
  <si>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</si>
  <si>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</si>
  <si>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</si>
  <si>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</si>
  <si>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</si>
  <si>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</si>
  <si>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</si>
  <si>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</si>
  <si>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</si>
  <si>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</si>
  <si>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</si>
  <si>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</si>
  <si>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</si>
  <si>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</si>
  <si>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</si>
  <si>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</si>
  <si>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</si>
  <si>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</si>
  <si>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</si>
  <si>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</si>
  <si>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</si>
  <si>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</si>
  <si>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</si>
  <si>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</si>
  <si>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</si>
  <si>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</si>
  <si>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</si>
  <si>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</si>
  <si>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</si>
  <si>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</si>
  <si>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</si>
  <si>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</si>
  <si>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</si>
  <si>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</si>
  <si>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</si>
  <si>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</si>
  <si>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</si>
  <si>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</si>
  <si>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</si>
  <si>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</si>
  <si>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</si>
  <si>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</si>
  <si>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</si>
  <si>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</si>
  <si>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</si>
  <si>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</si>
  <si>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</si>
  <si>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</si>
  <si>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</si>
  <si>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</si>
  <si>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</si>
  <si>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</si>
  <si>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</si>
  <si>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</si>
  <si>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</si>
  <si>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</si>
  <si>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</si>
  <si>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</si>
  <si>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</si>
  <si>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</si>
  <si>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</si>
  <si>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</si>
  <si>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</si>
  <si>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</si>
  <si>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</si>
  <si>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</si>
  <si>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</si>
  <si>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</si>
  <si>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</si>
  <si>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</si>
  <si>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</si>
  <si>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</si>
  <si>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</si>
  <si>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</si>
  <si>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</si>
  <si>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</si>
  <si>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</si>
  <si>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</si>
  <si>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</si>
  <si>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</si>
  <si>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</si>
  <si>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</si>
  <si>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</si>
  <si>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</si>
  <si>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</si>
  <si>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</si>
  <si>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</si>
  <si>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</si>
  <si>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</si>
  <si>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</si>
  <si>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</si>
  <si>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</si>
  <si>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</si>
  <si>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</si>
  <si>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</si>
  <si>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</si>
  <si>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</si>
  <si>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</si>
  <si>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</si>
  <si>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</si>
  <si>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</si>
  <si>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</si>
  <si>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</si>
  <si>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</si>
  <si>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</si>
  <si>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</si>
  <si>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</si>
  <si>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</si>
  <si>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</si>
  <si>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</si>
  <si>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</si>
  <si>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</si>
  <si>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</si>
  <si>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</si>
  <si>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</si>
  <si>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</si>
  <si>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</si>
  <si>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</si>
  <si>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</si>
  <si>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</si>
  <si>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</si>
  <si>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</si>
  <si>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</si>
  <si>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</si>
  <si>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</si>
  <si>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</si>
  <si>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</si>
  <si>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</si>
  <si>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</si>
  <si>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</si>
  <si>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</si>
  <si>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</si>
  <si>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</si>
  <si>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</si>
  <si>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</si>
  <si>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</si>
  <si>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</si>
  <si>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</si>
  <si>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</si>
  <si>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</si>
  <si>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</si>
  <si>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</si>
  <si>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</si>
  <si>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</si>
  <si>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</si>
  <si>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</si>
  <si>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</si>
  <si>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</si>
  <si>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</si>
  <si>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</si>
  <si>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</si>
  <si>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</si>
  <si>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</si>
  <si>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</si>
  <si>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</si>
  <si>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</si>
  <si>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</si>
  <si>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</si>
  <si>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</si>
  <si>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</si>
  <si>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</si>
  <si>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</si>
  <si>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</si>
  <si>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</si>
  <si>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</si>
  <si>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</si>
  <si>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</si>
  <si>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</si>
  <si>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</si>
  <si>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</si>
  <si>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</si>
  <si>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</si>
  <si>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</si>
  <si>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</si>
  <si>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</si>
  <si>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</si>
  <si>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</si>
  <si>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</si>
  <si>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</si>
  <si>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</si>
  <si>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</si>
  <si>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</si>
  <si>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</si>
  <si>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</si>
  <si>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</si>
  <si>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</si>
  <si>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</si>
  <si>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</si>
  <si>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</si>
  <si>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</si>
  <si>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</si>
  <si>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</si>
  <si>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</si>
  <si>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</si>
  <si>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</si>
  <si>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</si>
  <si>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</si>
  <si>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</si>
  <si>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</si>
  <si>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</si>
  <si>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</si>
  <si>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</si>
  <si>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</si>
  <si>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</si>
  <si>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</si>
  <si>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</si>
  <si>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</si>
  <si>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</si>
  <si>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</si>
  <si>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</si>
  <si>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</si>
  <si>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</si>
  <si>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</si>
  <si>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</si>
  <si>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</si>
  <si>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</si>
  <si>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</si>
  <si>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</si>
  <si>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</si>
  <si>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</si>
  <si>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</si>
  <si>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</si>
  <si>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</si>
  <si>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</si>
  <si>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</si>
  <si>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</si>
  <si>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</si>
  <si>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</si>
  <si>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</si>
  <si>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</si>
  <si>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</si>
  <si>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</si>
  <si>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</si>
  <si>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</si>
  <si>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</si>
  <si>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</si>
  <si>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</si>
  <si>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</si>
  <si>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</si>
  <si>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</si>
  <si>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</si>
  <si>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</si>
  <si>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</si>
  <si>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</si>
  <si>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</si>
  <si>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</si>
  <si>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</si>
  <si>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</si>
  <si>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</si>
  <si>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</si>
  <si>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</si>
  <si>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</si>
  <si>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</si>
  <si>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</si>
  <si>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</si>
  <si>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</si>
  <si>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</si>
  <si>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</si>
  <si>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</si>
  <si>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</si>
  <si>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</si>
  <si>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</si>
  <si>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</si>
  <si>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</si>
  <si>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</si>
  <si>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</si>
  <si>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</si>
  <si>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</si>
  <si>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</si>
  <si>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</si>
  <si>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</si>
  <si>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</si>
  <si>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</si>
  <si>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</si>
  <si>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</si>
  <si>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</si>
  <si>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</si>
  <si>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</si>
  <si>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</si>
  <si>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</si>
  <si>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</si>
  <si>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</si>
  <si>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</si>
  <si>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</si>
  <si>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</si>
  <si>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</si>
  <si>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</si>
  <si>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</si>
  <si>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</si>
  <si>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</si>
  <si>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</si>
  <si>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</si>
  <si>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</si>
  <si>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</si>
  <si>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</si>
  <si>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</si>
  <si>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</si>
  <si>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</si>
  <si>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</si>
  <si>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</si>
  <si>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</si>
  <si>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</si>
  <si>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</si>
  <si>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</si>
  <si>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</si>
  <si>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</si>
  <si>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</si>
  <si>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</si>
  <si>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</si>
  <si>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</si>
  <si>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</si>
  <si>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</si>
  <si>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</si>
  <si>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</si>
  <si>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</si>
  <si>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</si>
  <si>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</si>
  <si>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</si>
  <si>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</si>
  <si>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</si>
  <si>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</si>
  <si>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</si>
  <si>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</si>
  <si>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</si>
  <si>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</si>
  <si>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</si>
  <si>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</si>
  <si>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</si>
  <si>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</si>
  <si>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</si>
  <si>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</si>
  <si>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</si>
  <si>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</si>
  <si>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</si>
  <si>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</si>
  <si>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</si>
  <si>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</si>
  <si>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</si>
  <si>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</si>
  <si>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</si>
  <si>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</si>
  <si>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</si>
  <si>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</si>
  <si>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</si>
  <si>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</si>
  <si>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</si>
  <si>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</si>
  <si>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</si>
  <si>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</si>
  <si>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</si>
  <si>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</si>
  <si>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</si>
  <si>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</si>
  <si>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</si>
  <si>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</si>
  <si>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</si>
  <si>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</si>
  <si>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</si>
  <si>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</si>
  <si>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</si>
  <si>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</si>
  <si>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</si>
  <si>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</si>
  <si>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</si>
  <si>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</si>
  <si>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</si>
  <si>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</si>
  <si>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</si>
  <si>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</si>
  <si>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</si>
  <si>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</si>
  <si>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</si>
  <si>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</si>
  <si>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</si>
  <si>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</si>
  <si>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</si>
  <si>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</si>
  <si>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</si>
  <si>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</si>
  <si>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</si>
  <si>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</si>
  <si>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</si>
  <si>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</si>
  <si>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</si>
  <si>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</si>
  <si>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</si>
  <si>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</si>
  <si>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</si>
  <si>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</si>
  <si>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</si>
  <si>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</si>
  <si>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</si>
  <si>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</si>
  <si>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</si>
  <si>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</si>
  <si>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</si>
  <si>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</si>
  <si>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</si>
  <si>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</si>
  <si>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</si>
  <si>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</si>
  <si>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</si>
  <si>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</si>
  <si>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</si>
  <si>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</si>
  <si>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</si>
  <si>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</si>
  <si>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</si>
  <si>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</si>
  <si>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</si>
  <si>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</si>
  <si>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</si>
  <si>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</si>
  <si>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</si>
  <si>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</si>
  <si>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</si>
  <si>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</si>
  <si>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</si>
  <si>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</si>
  <si>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</si>
  <si>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</si>
  <si>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</si>
  <si>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</si>
  <si>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</si>
  <si>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</si>
  <si>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</si>
  <si>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</si>
  <si>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</si>
  <si>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</si>
  <si>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</si>
  <si>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</si>
  <si>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</si>
  <si>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</si>
  <si>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</si>
  <si>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</si>
  <si>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</si>
  <si>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</si>
  <si>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</si>
  <si>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</si>
  <si>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</si>
  <si>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</si>
  <si>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</si>
  <si>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</si>
  <si>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</si>
  <si>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</si>
  <si>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</si>
  <si>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</si>
  <si>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</si>
  <si>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</si>
  <si>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</si>
  <si>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</si>
  <si>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</si>
  <si>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</si>
  <si>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</si>
  <si>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</si>
  <si>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</si>
  <si>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</si>
  <si>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</si>
  <si>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</si>
  <si>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</si>
  <si>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</si>
  <si>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</si>
  <si>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</si>
  <si>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</si>
  <si>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</si>
  <si>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</si>
  <si>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</si>
  <si>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</si>
  <si>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</si>
  <si>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</si>
  <si>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</si>
  <si>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</si>
  <si>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</si>
  <si>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</si>
  <si>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</si>
  <si>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</si>
  <si>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</si>
  <si>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</si>
  <si>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</si>
  <si>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</si>
  <si>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</si>
  <si>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</si>
  <si>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</si>
  <si>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</si>
  <si>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</si>
  <si>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</si>
  <si>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</si>
  <si>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</si>
  <si>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</si>
  <si>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</si>
  <si>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</si>
  <si>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</si>
  <si>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</si>
  <si>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</si>
  <si>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</si>
  <si>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</si>
  <si>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</si>
  <si>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</si>
  <si>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</si>
  <si>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</si>
  <si>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</si>
  <si>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</si>
  <si>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</si>
  <si>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</si>
  <si>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</si>
  <si>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</si>
  <si>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</si>
  <si>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</si>
  <si>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</si>
  <si>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</si>
  <si>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</si>
  <si>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</si>
  <si>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</si>
  <si>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</si>
  <si>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</si>
  <si>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</si>
  <si>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</si>
  <si>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</si>
  <si>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</si>
  <si>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</si>
  <si>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</si>
  <si>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</si>
  <si>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</si>
  <si>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</si>
  <si>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</si>
  <si>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</si>
  <si>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</si>
  <si>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</si>
  <si>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</si>
  <si>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</si>
  <si>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</si>
  <si>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</si>
  <si>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</si>
  <si>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</si>
  <si>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</si>
  <si>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</si>
  <si>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</si>
  <si>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</si>
  <si>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</si>
  <si>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</si>
  <si>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</si>
  <si>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</si>
  <si>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</si>
  <si>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</si>
  <si>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</si>
  <si>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</si>
  <si>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</si>
  <si>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</si>
  <si>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</si>
  <si>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</si>
  <si>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</si>
  <si>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</si>
  <si>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</si>
  <si>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</si>
  <si>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</si>
  <si>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</si>
  <si>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</si>
  <si>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</si>
  <si>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</si>
  <si>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</si>
  <si>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</si>
  <si>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</si>
  <si>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</si>
  <si>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</si>
  <si>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</si>
  <si>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</si>
  <si>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</si>
  <si>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</si>
  <si>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</si>
  <si>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</si>
  <si>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</si>
  <si>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</si>
  <si>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</si>
  <si>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</si>
  <si>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</si>
  <si>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</si>
  <si>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</si>
  <si>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</si>
  <si>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</si>
  <si>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</si>
  <si>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</si>
  <si>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</si>
  <si>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</si>
  <si>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</si>
  <si>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</si>
  <si>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</si>
  <si>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</si>
  <si>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</si>
  <si>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</si>
  <si>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</si>
  <si>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</si>
  <si>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</si>
  <si>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</si>
  <si>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</si>
  <si>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</si>
  <si>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</si>
  <si>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</si>
  <si>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</si>
  <si>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</si>
  <si>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</si>
  <si>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</si>
  <si>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</si>
  <si>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</si>
  <si>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</si>
  <si>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</si>
  <si>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</si>
  <si>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</si>
  <si>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</si>
  <si>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</si>
  <si>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</si>
  <si>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</si>
  <si>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</si>
  <si>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</si>
  <si>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</si>
  <si>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</si>
  <si>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</si>
  <si>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</si>
  <si>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</si>
  <si>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</si>
  <si>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</si>
  <si>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</si>
  <si>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</si>
  <si>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</si>
  <si>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</si>
  <si>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</si>
  <si>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</si>
  <si>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</si>
  <si>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</si>
  <si>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</si>
  <si>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</si>
  <si>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</si>
  <si>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</si>
  <si>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</si>
  <si>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</si>
  <si>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</si>
  <si>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</si>
  <si>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</si>
  <si>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</si>
  <si>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</si>
  <si>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</si>
  <si>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</si>
  <si>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</si>
  <si>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</si>
  <si>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</si>
  <si>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</si>
  <si>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</si>
  <si>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</si>
  <si>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</si>
  <si>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</si>
  <si>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</si>
  <si>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</si>
  <si>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</si>
  <si>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</si>
  <si>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</si>
  <si>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</si>
  <si>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</si>
  <si>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</si>
  <si>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</si>
  <si>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</si>
  <si>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</si>
  <si>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</si>
  <si>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</si>
  <si>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</si>
  <si>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</si>
  <si>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</si>
  <si>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</si>
  <si>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</si>
  <si>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</si>
  <si>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</si>
  <si>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</si>
  <si>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</si>
  <si>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</si>
  <si>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</si>
  <si>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</si>
  <si>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</si>
  <si>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</si>
  <si>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</si>
  <si>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</si>
  <si>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</si>
  <si>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</si>
  <si>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</si>
  <si>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</si>
  <si>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</si>
  <si>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</si>
  <si>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</si>
  <si>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</si>
  <si>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</si>
  <si>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</si>
  <si>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</si>
  <si>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</si>
  <si>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</si>
  <si>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</si>
  <si>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</si>
  <si>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</si>
  <si>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</si>
  <si>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</si>
  <si>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</si>
  <si>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</si>
  <si>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</si>
  <si>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</si>
  <si>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</si>
  <si>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</si>
  <si>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</si>
  <si>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</si>
  <si>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</si>
  <si>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</si>
  <si>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</si>
  <si>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</si>
  <si>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</si>
  <si>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</si>
  <si>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</si>
  <si>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</si>
  <si>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</si>
  <si>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</si>
  <si>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</si>
  <si>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</si>
  <si>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</si>
  <si>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</si>
  <si>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</si>
  <si>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</si>
  <si>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</si>
  <si>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</si>
  <si>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</si>
  <si>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</si>
  <si>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</si>
  <si>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</si>
  <si>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</si>
  <si>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</si>
  <si>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</si>
  <si>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</si>
  <si>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</si>
  <si>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</si>
  <si>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</si>
  <si>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</si>
  <si>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</si>
  <si>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</si>
  <si>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</si>
  <si>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</si>
  <si>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</si>
  <si>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</si>
  <si>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</si>
  <si>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</si>
  <si>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</si>
  <si>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</si>
  <si>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</si>
  <si>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</si>
  <si>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</si>
  <si>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</si>
  <si>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</si>
  <si>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</si>
  <si>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</si>
  <si>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</si>
  <si>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</si>
  <si>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</si>
  <si>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</si>
  <si>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</si>
  <si>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</si>
  <si>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</si>
  <si>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</si>
  <si>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</si>
  <si>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</si>
  <si>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</si>
  <si>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</si>
  <si>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</si>
  <si>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</si>
  <si>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</si>
  <si>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</si>
  <si>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</si>
  <si>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</si>
  <si>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</si>
  <si>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</si>
  <si>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</si>
  <si>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</si>
  <si>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</si>
  <si>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</si>
  <si>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</si>
  <si>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</si>
  <si>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</si>
  <si>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</si>
  <si>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</si>
  <si>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</si>
  <si>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</si>
  <si>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</si>
  <si>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</si>
  <si>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</si>
  <si>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</si>
  <si>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</si>
  <si>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</si>
  <si>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</si>
  <si>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</si>
  <si>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</si>
  <si>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</si>
  <si>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</si>
  <si>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</si>
  <si>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</si>
  <si>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</si>
  <si>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</si>
  <si>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</si>
  <si>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</si>
  <si>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</si>
  <si>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</si>
  <si>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</si>
  <si>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</si>
  <si>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</si>
  <si>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</si>
  <si>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</si>
  <si>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</si>
  <si>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</si>
  <si>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</si>
  <si>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</si>
  <si>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</si>
  <si>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</si>
  <si>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</si>
  <si>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</si>
  <si>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</si>
  <si>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</si>
  <si>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</si>
  <si>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</si>
  <si>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</si>
  <si>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</si>
  <si>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</si>
  <si>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</si>
  <si>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</si>
  <si>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</si>
  <si>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</si>
  <si>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</si>
  <si>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</si>
  <si>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</si>
  <si>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</si>
  <si>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</si>
  <si>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</si>
  <si>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</si>
  <si>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</si>
  <si>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</si>
  <si>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</si>
  <si>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</si>
  <si>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</si>
  <si>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</si>
  <si>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</si>
  <si>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</si>
  <si>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</si>
  <si>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</si>
  <si>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</si>
  <si>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</si>
  <si>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</si>
  <si>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</si>
  <si>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</si>
  <si>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</si>
  <si>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</si>
  <si>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</si>
  <si>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</si>
  <si>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</si>
  <si>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</si>
  <si>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</si>
  <si>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</si>
  <si>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</si>
  <si>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</si>
  <si>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</si>
  <si>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</si>
  <si>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</si>
  <si>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</si>
  <si>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</si>
  <si>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</si>
  <si>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</si>
  <si>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</si>
  <si>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</si>
  <si>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</si>
  <si>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</si>
  <si>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</si>
  <si>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</si>
  <si>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</si>
  <si>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</si>
  <si>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</si>
  <si>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</si>
  <si>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</si>
  <si>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</si>
  <si>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</si>
  <si>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</si>
  <si>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</si>
  <si>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</si>
  <si>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</si>
  <si>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</si>
  <si>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</si>
  <si>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</si>
  <si>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</si>
  <si>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</si>
  <si>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</si>
  <si>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</si>
  <si>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</si>
  <si>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</si>
  <si>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</si>
  <si>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</si>
  <si>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</si>
  <si>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</si>
  <si>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</si>
  <si>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</si>
  <si>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</si>
  <si>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</si>
  <si>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</si>
  <si>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</si>
  <si>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</si>
  <si>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</si>
  <si>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</si>
  <si>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</si>
  <si>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</si>
  <si>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</si>
  <si>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</si>
  <si>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</si>
  <si>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</si>
  <si>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</si>
  <si>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</si>
  <si>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</si>
  <si>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</si>
  <si>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</si>
  <si>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</si>
  <si>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</si>
  <si>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</si>
  <si>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</si>
  <si>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</si>
  <si>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</si>
  <si>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</si>
  <si>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</si>
  <si>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</si>
  <si>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</si>
  <si>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</si>
  <si>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</si>
  <si>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</si>
  <si>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</si>
  <si>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</si>
  <si>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</si>
  <si>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</si>
  <si>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</si>
  <si>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</si>
  <si>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</si>
  <si>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</si>
  <si>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</si>
  <si>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</si>
  <si>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</si>
  <si>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</si>
  <si>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</si>
  <si>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</si>
  <si>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</si>
  <si>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</si>
  <si>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</si>
  <si>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</si>
  <si>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</si>
  <si>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</si>
  <si>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</si>
  <si>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</si>
  <si>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</si>
  <si>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</si>
  <si>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</si>
  <si>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</si>
  <si>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</si>
  <si>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</si>
  <si>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</si>
  <si>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</si>
  <si>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</si>
  <si>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</si>
  <si>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</si>
  <si>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</si>
  <si>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</si>
  <si>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</si>
  <si>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</si>
  <si>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</si>
  <si>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</si>
  <si>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</si>
  <si>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</si>
  <si>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</si>
  <si>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</si>
  <si>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</si>
  <si>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</si>
  <si>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</si>
  <si>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</si>
  <si>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</si>
  <si>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</si>
  <si>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</si>
  <si>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</si>
  <si>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</si>
  <si>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</si>
  <si>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</si>
  <si>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</si>
  <si>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</si>
  <si>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</si>
  <si>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</si>
  <si>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</si>
  <si>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</si>
  <si>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</si>
  <si>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</si>
  <si>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</si>
  <si>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</si>
  <si>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</si>
  <si>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</si>
  <si>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</si>
  <si>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</si>
  <si>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</si>
  <si>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</si>
  <si>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</si>
  <si>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</si>
  <si>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</si>
  <si>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</si>
  <si>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</si>
  <si>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</si>
  <si>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</si>
  <si>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</si>
  <si>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</si>
  <si>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</si>
  <si>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</si>
  <si>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</si>
  <si>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</si>
  <si>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</si>
  <si>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</si>
  <si>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</si>
  <si>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</si>
  <si>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</si>
  <si>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</si>
  <si>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</si>
  <si>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</si>
  <si>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</si>
  <si>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</si>
  <si>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</si>
  <si>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</si>
  <si>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</si>
  <si>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</si>
  <si>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</si>
  <si>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</si>
  <si>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</si>
  <si>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</si>
  <si>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</si>
  <si>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</si>
  <si>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</si>
  <si>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</si>
  <si>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</si>
  <si>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</si>
  <si>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</si>
  <si>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</si>
  <si>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</si>
  <si>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</si>
  <si>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</si>
  <si>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</si>
  <si>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</si>
  <si>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</si>
  <si>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</si>
  <si>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</si>
  <si>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</si>
  <si>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</si>
  <si>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</si>
  <si>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</si>
  <si>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</si>
  <si>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</si>
  <si>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</si>
  <si>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</si>
  <si>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</si>
  <si>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</si>
  <si>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</si>
  <si>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</si>
  <si>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</si>
  <si>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</si>
  <si>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</si>
  <si>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</si>
  <si>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</si>
  <si>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</si>
  <si>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</si>
  <si>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</si>
  <si>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</si>
  <si>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</si>
  <si>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</si>
  <si>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</si>
  <si>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</si>
  <si>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</si>
  <si>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</si>
  <si>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</si>
  <si>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</si>
  <si>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</si>
  <si>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</si>
  <si>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</si>
  <si>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</si>
  <si>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</si>
  <si>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</si>
  <si>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</si>
  <si>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</si>
  <si>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</si>
  <si>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</si>
  <si>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</si>
  <si>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</si>
  <si>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</si>
  <si>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</si>
  <si>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</si>
  <si>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</si>
  <si>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</si>
  <si>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</si>
  <si>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</si>
  <si>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</si>
  <si>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</si>
  <si>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</si>
  <si>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</si>
  <si>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</si>
  <si>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</si>
  <si>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</si>
  <si>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</si>
  <si>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</si>
  <si>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</si>
  <si>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</si>
  <si>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</si>
  <si>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</si>
  <si>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</si>
  <si>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</si>
  <si>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</si>
  <si>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</si>
  <si>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</si>
  <si>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</si>
  <si>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</si>
  <si>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</si>
  <si>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</si>
  <si>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</si>
  <si>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</si>
  <si>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</si>
  <si>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</si>
  <si>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</si>
  <si>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</si>
  <si>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</si>
  <si>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</si>
  <si>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</si>
  <si>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</si>
  <si>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</si>
  <si>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</si>
  <si>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</si>
  <si>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</si>
  <si>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</si>
  <si>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</si>
  <si>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</si>
  <si>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</si>
  <si>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</si>
  <si>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</si>
  <si>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</si>
  <si>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</si>
  <si>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</si>
  <si>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</si>
  <si>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</si>
  <si>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</si>
  <si>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</si>
  <si>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</si>
  <si>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</si>
  <si>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</si>
  <si>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</si>
  <si>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</si>
  <si>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</si>
  <si>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</si>
  <si>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</si>
  <si>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</si>
  <si>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</si>
  <si>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</si>
  <si>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</si>
  <si>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</si>
  <si>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</si>
  <si>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</si>
  <si>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</si>
  <si>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</si>
  <si>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</si>
  <si>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</si>
  <si>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</si>
  <si>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</si>
  <si>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</si>
  <si>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</si>
  <si>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</si>
  <si>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</si>
  <si>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</si>
  <si>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</si>
  <si>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</si>
  <si>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</si>
  <si>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</si>
  <si>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</si>
  <si>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</si>
  <si>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</si>
  <si>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</si>
  <si>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</si>
  <si>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</si>
  <si>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</si>
  <si>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</si>
  <si>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</si>
  <si>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</si>
  <si>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</si>
  <si>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</si>
  <si>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</si>
  <si>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</si>
  <si>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</si>
  <si>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</si>
  <si>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</si>
  <si>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</si>
  <si>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</si>
  <si>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</si>
  <si>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</si>
  <si>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</si>
  <si>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</si>
  <si>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</si>
  <si>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</si>
  <si>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</si>
  <si>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</si>
  <si>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</si>
  <si>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</si>
  <si>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</si>
  <si>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</si>
  <si>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</si>
  <si>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</si>
  <si>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</si>
  <si>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</si>
  <si>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</si>
  <si>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</si>
  <si>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</si>
  <si>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</si>
  <si>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</si>
  <si>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</si>
  <si>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</si>
  <si>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</si>
  <si>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</si>
  <si>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</si>
  <si>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</si>
  <si>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</si>
  <si>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</si>
  <si>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</si>
  <si>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</si>
  <si>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</si>
  <si>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</si>
  <si>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</si>
  <si>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</si>
  <si>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</si>
  <si>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</si>
  <si>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</si>
  <si>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</si>
  <si>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</si>
  <si>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</si>
  <si>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</si>
  <si>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</si>
  <si>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</si>
  <si>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</si>
  <si>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</si>
  <si>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</si>
  <si>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</si>
  <si>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</si>
  <si>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</si>
  <si>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</si>
  <si>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</si>
  <si>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</si>
  <si>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</si>
  <si>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</si>
  <si>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</si>
  <si>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</si>
  <si>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</si>
  <si>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</si>
  <si>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</si>
  <si>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</si>
  <si>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</si>
  <si>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</si>
  <si>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</si>
  <si>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</si>
  <si>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</si>
  <si>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</si>
  <si>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</si>
  <si>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</si>
  <si>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</si>
  <si>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</si>
  <si>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</si>
  <si>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</si>
  <si>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</si>
  <si>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</si>
  <si>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</si>
  <si>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</si>
  <si>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</si>
  <si>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</si>
  <si>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</si>
  <si>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</si>
  <si>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</si>
  <si>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</si>
  <si>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</si>
  <si>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</si>
  <si>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</si>
  <si>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</si>
  <si>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</si>
  <si>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</si>
  <si>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</si>
  <si>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</si>
  <si>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</si>
  <si>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</si>
  <si>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</si>
  <si>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</si>
  <si>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</si>
  <si>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</si>
  <si>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</si>
  <si>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</si>
  <si>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</si>
  <si>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</si>
  <si>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</si>
  <si>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</si>
  <si>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</si>
  <si>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</si>
  <si>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</si>
  <si>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</si>
  <si>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</si>
  <si>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</si>
  <si>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</si>
  <si>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</si>
  <si>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</si>
  <si>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</si>
  <si>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</si>
  <si>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</si>
  <si>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</si>
  <si>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</si>
  <si>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</si>
  <si>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</si>
  <si>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</si>
  <si>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</si>
  <si>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</si>
  <si>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</si>
  <si>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</si>
  <si>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</si>
  <si>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</si>
  <si>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</si>
  <si>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</si>
  <si>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</si>
  <si>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</si>
  <si>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</si>
  <si>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</si>
  <si>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</si>
  <si>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</si>
  <si>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</si>
  <si>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</si>
  <si>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</si>
  <si>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</si>
  <si>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</si>
  <si>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</si>
  <si>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</si>
  <si>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</si>
  <si>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</si>
  <si>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</si>
  <si>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</si>
  <si>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</si>
  <si>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</si>
  <si>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</si>
  <si>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</si>
  <si>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</si>
  <si>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</si>
  <si>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</si>
  <si>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</si>
  <si>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</si>
  <si>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</si>
  <si>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</si>
  <si>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</si>
  <si>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</si>
  <si>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</si>
  <si>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</si>
  <si>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</si>
  <si>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</si>
  <si>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</si>
  <si>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</si>
  <si>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</si>
  <si>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</si>
  <si>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</si>
  <si>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</si>
  <si>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</si>
  <si>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</si>
  <si>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</si>
  <si>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</si>
  <si>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</si>
  <si>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</si>
  <si>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</si>
  <si>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</si>
  <si>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</si>
  <si>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</si>
  <si>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</si>
  <si>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</si>
  <si>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</si>
  <si>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</si>
  <si>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</si>
  <si>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</si>
  <si>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</si>
  <si>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</si>
  <si>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</si>
  <si>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</si>
  <si>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</si>
  <si>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</si>
  <si>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</si>
  <si>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</si>
  <si>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</si>
  <si>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</si>
  <si>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</si>
  <si>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</si>
  <si>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</si>
  <si>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</si>
  <si>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</si>
  <si>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</si>
  <si>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</si>
  <si>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</si>
  <si>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</si>
  <si>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</si>
  <si>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</si>
  <si>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</si>
  <si>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</si>
  <si>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</si>
  <si>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</si>
  <si>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</si>
  <si>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</si>
  <si>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</si>
  <si>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</si>
  <si>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</si>
  <si>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</si>
  <si>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</si>
  <si>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</si>
  <si>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</si>
  <si>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</si>
  <si>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</si>
  <si>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</si>
  <si>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</si>
  <si>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</si>
  <si>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</si>
  <si>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</si>
  <si>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</si>
  <si>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</si>
  <si>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</si>
  <si>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</si>
  <si>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</si>
  <si>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</si>
  <si>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</si>
  <si>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</si>
  <si>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</si>
  <si>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</si>
  <si>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</si>
  <si>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</si>
  <si>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</si>
  <si>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</si>
  <si>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</si>
  <si>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</si>
  <si>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</si>
  <si>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</si>
  <si>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</si>
  <si>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</si>
  <si>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</si>
  <si>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</si>
  <si>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</si>
  <si>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</si>
  <si>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</si>
  <si>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</si>
  <si>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</si>
  <si>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</si>
  <si>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</si>
  <si>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</si>
  <si>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</si>
  <si>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</si>
  <si>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</si>
  <si>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</si>
  <si>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</si>
  <si>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</si>
  <si>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</si>
  <si>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</si>
  <si>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</si>
  <si>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</si>
  <si>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</si>
  <si>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</si>
  <si>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</si>
  <si>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</si>
  <si>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</si>
  <si>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</si>
  <si>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</si>
  <si>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</si>
  <si>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</si>
  <si>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</si>
  <si>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</si>
  <si>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</si>
  <si>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</si>
  <si>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</si>
  <si>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</si>
  <si>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</si>
  <si>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</si>
  <si>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</si>
  <si>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</si>
  <si>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</si>
  <si>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</si>
  <si>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</si>
  <si>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</si>
  <si>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</si>
  <si>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</si>
  <si>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</si>
  <si>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</si>
  <si>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</si>
  <si>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</si>
  <si>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</si>
  <si>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</si>
  <si>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</si>
  <si>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</si>
  <si>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</si>
  <si>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</si>
  <si>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</si>
  <si>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</si>
  <si>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</si>
  <si>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</si>
  <si>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</si>
  <si>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</si>
  <si>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</si>
  <si>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</si>
  <si>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</si>
  <si>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</si>
  <si>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</si>
  <si>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</si>
  <si>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</si>
  <si>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</si>
  <si>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</si>
  <si>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</si>
  <si>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</si>
  <si>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</si>
  <si>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</si>
  <si>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</si>
  <si>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</si>
  <si>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</si>
  <si>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</si>
  <si>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</si>
  <si>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</si>
  <si>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</si>
  <si>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</si>
  <si>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</si>
  <si>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</si>
  <si>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</si>
  <si>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</si>
  <si>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</si>
  <si>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</si>
  <si>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</si>
  <si>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</si>
  <si>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</si>
  <si>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</si>
  <si>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</si>
  <si>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</si>
  <si>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</si>
  <si>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</si>
  <si>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</si>
  <si>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</si>
  <si>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</si>
  <si>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</si>
  <si>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</si>
  <si>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</si>
  <si>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</si>
  <si>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</si>
  <si>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</si>
  <si>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</si>
  <si>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</si>
  <si>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</si>
  <si>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</si>
  <si>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</si>
  <si>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</si>
  <si>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</si>
  <si>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</si>
  <si>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</si>
  <si>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</si>
  <si>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</si>
  <si>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</si>
  <si>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</si>
  <si>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</si>
  <si>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</si>
  <si>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</si>
  <si>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</si>
  <si>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</si>
  <si>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</si>
  <si>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</si>
  <si>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</si>
  <si>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</si>
  <si>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</si>
  <si>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</si>
  <si>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</si>
  <si>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</si>
  <si>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</si>
  <si>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</si>
  <si>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</si>
  <si>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</si>
  <si>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</si>
  <si>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</si>
  <si>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</si>
  <si>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</si>
  <si>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</si>
  <si>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</si>
  <si>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</si>
  <si>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</si>
  <si>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</si>
  <si>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</si>
  <si>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</si>
  <si>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</si>
  <si>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</si>
  <si>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</si>
  <si>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</si>
  <si>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</si>
  <si>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</si>
  <si>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</si>
  <si>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</si>
  <si>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</si>
  <si>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</si>
  <si>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</si>
  <si>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</si>
  <si>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</si>
  <si>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</si>
  <si>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</si>
  <si>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</si>
  <si>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</si>
  <si>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</si>
  <si>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</si>
  <si>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</si>
  <si>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</si>
  <si>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</si>
  <si>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</si>
  <si>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</si>
  <si>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</si>
  <si>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</si>
  <si>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</si>
  <si>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</si>
  <si>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</si>
  <si>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</si>
  <si>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</si>
  <si>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</si>
  <si>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</si>
  <si>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</si>
  <si>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</si>
  <si>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</si>
  <si>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</si>
  <si>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</si>
  <si>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</si>
  <si>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</si>
  <si>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</si>
  <si>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</si>
  <si>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</si>
  <si>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</si>
  <si>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</si>
  <si>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</si>
  <si>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</si>
  <si>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</si>
  <si>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</si>
  <si>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</si>
  <si>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</si>
  <si>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</si>
  <si>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</si>
  <si>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</si>
  <si>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</si>
  <si>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</si>
  <si>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</si>
  <si>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</si>
  <si>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</si>
  <si>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</si>
  <si>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</si>
  <si>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</si>
  <si>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</si>
  <si>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</si>
  <si>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</si>
  <si>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</si>
  <si>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</si>
  <si>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</si>
  <si>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</si>
  <si>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</si>
  <si>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</si>
  <si>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</si>
  <si>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</si>
  <si>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</si>
  <si>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</si>
  <si>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</si>
  <si>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</si>
  <si>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</si>
  <si>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</si>
  <si>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</si>
  <si>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</si>
  <si>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</si>
  <si>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</si>
  <si>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</si>
  <si>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</si>
  <si>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</si>
  <si>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</si>
  <si>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</si>
  <si>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</si>
  <si>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</si>
  <si>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</si>
  <si>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</si>
  <si>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</si>
  <si>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</si>
  <si>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</si>
  <si>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</si>
  <si>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</si>
  <si>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</si>
  <si>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</si>
  <si>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</si>
  <si>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</si>
  <si>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</si>
  <si>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</si>
  <si>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</si>
  <si>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</si>
  <si>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</si>
  <si>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</si>
  <si>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</si>
  <si>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</si>
  <si>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</si>
  <si>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</si>
  <si>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</si>
  <si>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</si>
  <si>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</si>
  <si>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</si>
  <si>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</si>
  <si>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</si>
  <si>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</si>
  <si>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</si>
  <si>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</si>
  <si>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</si>
  <si>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</si>
  <si>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</si>
  <si>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</si>
  <si>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</si>
  <si>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</si>
  <si>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</si>
  <si>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</si>
  <si>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</si>
  <si>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</si>
  <si>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</si>
  <si>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</si>
  <si>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</si>
  <si>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</si>
  <si>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</si>
  <si>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</si>
  <si>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</si>
  <si>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</si>
  <si>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</si>
  <si>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</si>
  <si>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</si>
  <si>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</si>
  <si>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</si>
  <si>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</si>
  <si>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</si>
  <si>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</si>
  <si>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</si>
  <si>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</si>
  <si>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</si>
  <si>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</si>
  <si>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</si>
  <si>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</si>
  <si>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</si>
  <si>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</si>
  <si>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</si>
  <si>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</si>
  <si>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</si>
  <si>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</si>
  <si>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</si>
  <si>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</si>
  <si>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</si>
  <si>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</si>
  <si>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</si>
  <si>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</si>
  <si>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</si>
  <si>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</si>
  <si>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</si>
  <si>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</si>
  <si>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</si>
  <si>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</si>
  <si>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</si>
  <si>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</si>
  <si>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</si>
  <si>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</si>
  <si>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</si>
  <si>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</si>
  <si>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</si>
  <si>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</si>
  <si>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</si>
  <si>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</si>
  <si>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</si>
  <si>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</si>
  <si>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</si>
  <si>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</si>
  <si>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</si>
  <si>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</si>
  <si>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</si>
  <si>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</si>
  <si>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</si>
  <si>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</si>
  <si>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</si>
  <si>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</si>
  <si>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</si>
  <si>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</si>
  <si>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</si>
  <si>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</si>
  <si>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</si>
  <si>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</si>
  <si>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</si>
  <si>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</si>
  <si>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</si>
  <si>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</si>
  <si>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</si>
  <si>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</si>
  <si>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</si>
  <si>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</si>
  <si>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</si>
  <si>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</si>
  <si>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</si>
  <si>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</si>
  <si>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</si>
  <si>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</si>
  <si>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</si>
  <si>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</si>
  <si>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</si>
  <si>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</si>
  <si>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</si>
  <si>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</si>
  <si>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</si>
  <si>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</si>
  <si>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</si>
  <si>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</si>
  <si>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</si>
  <si>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</si>
  <si>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</si>
  <si>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</si>
  <si>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</si>
  <si>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</si>
  <si>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</si>
  <si>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</si>
  <si>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</si>
  <si>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</si>
  <si>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</si>
  <si>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</si>
  <si>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</si>
  <si>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</si>
  <si>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</si>
  <si>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</si>
  <si>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</si>
  <si>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</si>
  <si>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</si>
  <si>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</si>
  <si>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</si>
  <si>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</si>
  <si>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</si>
  <si>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</si>
  <si>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</si>
  <si>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</si>
  <si>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</si>
  <si>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</si>
  <si>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</si>
  <si>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</si>
  <si>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</si>
  <si>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</si>
  <si>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</si>
  <si>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</si>
  <si>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</si>
  <si>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</si>
  <si>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</si>
  <si>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</si>
  <si>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</si>
  <si>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</si>
  <si>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</si>
  <si>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</si>
  <si>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</si>
  <si>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</si>
  <si>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</si>
  <si>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</si>
  <si>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</si>
  <si>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</si>
  <si>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</si>
  <si>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</si>
  <si>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</si>
  <si>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</si>
  <si>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</si>
  <si>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</si>
  <si>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</si>
  <si>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</si>
  <si>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</si>
  <si>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</si>
  <si>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</si>
  <si>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</si>
  <si>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</si>
  <si>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</si>
  <si>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</si>
  <si>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</si>
  <si>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</si>
  <si>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</si>
  <si>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</si>
  <si>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</si>
  <si>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</si>
  <si>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</si>
  <si>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</si>
  <si>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</si>
  <si>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</si>
  <si>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</si>
  <si>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</si>
  <si>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</si>
  <si>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</si>
  <si>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</si>
  <si>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</si>
  <si>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</si>
  <si>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</si>
  <si>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</si>
  <si>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</si>
  <si>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</si>
  <si>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</si>
  <si>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</si>
  <si>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</si>
  <si>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</si>
  <si>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</si>
  <si>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</si>
  <si>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</si>
  <si>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</si>
  <si>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</si>
  <si>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</si>
  <si>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</si>
  <si>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</si>
  <si>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</si>
  <si>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</si>
  <si>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</si>
  <si>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</si>
  <si>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</si>
  <si>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</si>
  <si>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</si>
  <si>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</si>
  <si>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</si>
  <si>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</si>
  <si>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</si>
  <si>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</si>
  <si>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</si>
  <si>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</si>
  <si>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</si>
  <si>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</si>
  <si>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</si>
  <si>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</si>
  <si>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</si>
  <si>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</si>
  <si>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</si>
  <si>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</si>
  <si>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</si>
  <si>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</si>
  <si>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</si>
  <si>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</si>
  <si>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</si>
  <si>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</si>
  <si>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</si>
  <si>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</si>
  <si>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</si>
  <si>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</si>
  <si>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</si>
  <si>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</si>
  <si>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</si>
  <si>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</si>
  <si>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</si>
  <si>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</si>
  <si>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</si>
  <si>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</si>
  <si>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</si>
  <si>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</si>
  <si>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</si>
  <si>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</si>
  <si>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</si>
  <si>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</si>
  <si>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</si>
  <si>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</si>
  <si>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</si>
  <si>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</si>
  <si>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</si>
  <si>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</si>
  <si>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</si>
  <si>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</si>
  <si>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</si>
  <si>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</si>
  <si>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</si>
  <si>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</si>
  <si>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</si>
  <si>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</si>
  <si>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</si>
  <si>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</si>
  <si>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</si>
  <si>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</si>
  <si>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</si>
  <si>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</si>
  <si>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</si>
  <si>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</si>
  <si>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</si>
  <si>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</si>
  <si>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</si>
  <si>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</si>
  <si>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</si>
  <si>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</si>
  <si>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</si>
  <si>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</si>
  <si>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</si>
  <si>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</si>
  <si>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</si>
  <si>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</si>
  <si>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</si>
  <si>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</si>
  <si>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</si>
  <si>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</si>
  <si>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</si>
  <si>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</si>
  <si>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</si>
  <si>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</si>
  <si>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</si>
  <si>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</si>
  <si>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</si>
  <si>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</si>
  <si>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</si>
  <si>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</si>
  <si>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</si>
  <si>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</si>
  <si>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</si>
  <si>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</si>
  <si>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</si>
  <si>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</si>
  <si>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</si>
  <si>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</si>
  <si>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</si>
  <si>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</si>
  <si>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</si>
  <si>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</si>
  <si>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</si>
  <si>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</si>
  <si>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</si>
  <si>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</si>
  <si>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</si>
  <si>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</si>
  <si>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</si>
  <si>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</si>
  <si>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</si>
  <si>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</si>
  <si>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</si>
  <si>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</si>
  <si>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</si>
  <si>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</si>
  <si>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</si>
  <si>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</si>
  <si>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</si>
  <si>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</si>
  <si>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</si>
  <si>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</si>
  <si>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</si>
  <si>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</si>
  <si>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</si>
  <si>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</si>
  <si>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</si>
  <si>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</si>
  <si>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</si>
  <si>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</si>
  <si>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</si>
  <si>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</si>
  <si>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</si>
  <si>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</si>
  <si>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</si>
  <si>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</si>
  <si>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</si>
  <si>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</si>
  <si>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</si>
  <si>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</si>
  <si>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</si>
  <si>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</si>
  <si>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</si>
  <si>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</si>
  <si>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</si>
  <si>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</si>
  <si>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</si>
  <si>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</si>
  <si>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</si>
  <si>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</si>
  <si>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</si>
  <si>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</si>
  <si>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</si>
  <si>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</si>
  <si>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</si>
  <si>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</si>
  <si>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</si>
  <si>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</si>
  <si>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</si>
  <si>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</si>
  <si>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</si>
  <si>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</si>
  <si>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</si>
  <si>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</si>
  <si>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</si>
  <si>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</si>
  <si>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</si>
  <si>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</si>
  <si>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</si>
  <si>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</si>
  <si>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</si>
  <si>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</si>
  <si>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</si>
  <si>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</si>
  <si>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</si>
  <si>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</si>
  <si>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</si>
  <si>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</si>
  <si>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</si>
  <si>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</si>
  <si>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</si>
  <si>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</si>
  <si>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</si>
  <si>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</si>
  <si>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</si>
  <si>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</si>
  <si>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</si>
  <si>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</si>
  <si>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</si>
  <si>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</si>
  <si>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</si>
  <si>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</si>
  <si>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</si>
  <si>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</si>
  <si>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</si>
  <si>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</si>
  <si>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</si>
  <si>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</si>
  <si>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</si>
  <si>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</si>
  <si>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</si>
  <si>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</si>
  <si>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</si>
  <si>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</si>
  <si>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</si>
  <si>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</si>
  <si>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</si>
  <si>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</si>
  <si>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</si>
  <si>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</si>
  <si>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</si>
  <si>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</si>
  <si>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</si>
  <si>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</si>
  <si>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</si>
  <si>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</si>
  <si>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</si>
  <si>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</si>
  <si>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</si>
  <si>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</si>
  <si>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</si>
  <si>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</si>
  <si>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</si>
  <si>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</si>
  <si>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</si>
  <si>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</si>
  <si>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</si>
  <si>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</si>
  <si>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</si>
  <si>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</si>
  <si>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</si>
  <si>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</si>
  <si>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</si>
  <si>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</si>
  <si>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</si>
  <si>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</si>
  <si>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</si>
  <si>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</si>
  <si>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</si>
  <si>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</si>
  <si>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</si>
  <si>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</si>
  <si>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</si>
  <si>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</si>
  <si>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</si>
  <si>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</si>
  <si>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</si>
  <si>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</si>
  <si>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</si>
  <si>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</si>
  <si>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</si>
  <si>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</si>
  <si>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</si>
  <si>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</si>
  <si>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</si>
  <si>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</si>
  <si>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</si>
  <si>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</si>
  <si>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</si>
  <si>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</si>
  <si>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</si>
  <si>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</si>
  <si>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</si>
  <si>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</si>
  <si>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</si>
  <si>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</si>
  <si>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</si>
  <si>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</si>
  <si>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</si>
  <si>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</si>
  <si>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</si>
  <si>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</si>
  <si>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</si>
  <si>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</si>
  <si>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</si>
  <si>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</si>
  <si>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</si>
  <si>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</si>
  <si>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</si>
  <si>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</si>
  <si>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</si>
  <si>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</si>
  <si>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</si>
  <si>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</si>
  <si>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</si>
  <si>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</si>
  <si>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</si>
  <si>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</si>
  <si>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</si>
  <si>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</si>
  <si>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</si>
  <si>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</si>
  <si>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</si>
  <si>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</si>
  <si>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</si>
  <si>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</si>
  <si>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</si>
  <si>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</si>
  <si>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</si>
  <si>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</si>
  <si>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</si>
  <si>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</si>
  <si>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</si>
  <si>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</si>
  <si>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</si>
  <si>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</si>
  <si>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</si>
  <si>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</si>
  <si>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</si>
  <si>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</si>
  <si>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</si>
  <si>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</si>
  <si>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</si>
  <si>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</si>
  <si>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</si>
  <si>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</si>
  <si>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</si>
  <si>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</si>
  <si>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</si>
  <si>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</si>
  <si>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</si>
  <si>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</si>
  <si>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</si>
  <si>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</si>
  <si>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</si>
  <si>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</si>
  <si>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</si>
  <si>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</si>
  <si>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</si>
  <si>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</si>
  <si>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</si>
  <si>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</si>
  <si>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</si>
  <si>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</si>
  <si>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</si>
  <si>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</si>
  <si>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</si>
  <si>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</si>
  <si>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</si>
  <si>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</si>
  <si>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</si>
  <si>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</si>
  <si>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</si>
  <si>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</si>
  <si>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</si>
  <si>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</si>
  <si>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</si>
  <si>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</si>
  <si>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</si>
  <si>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</si>
  <si>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</si>
  <si>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</si>
  <si>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</si>
  <si>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</si>
  <si>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</si>
  <si>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</si>
  <si>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</si>
  <si>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</si>
  <si>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</si>
  <si>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</si>
  <si>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</si>
  <si>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</si>
  <si>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</si>
  <si>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</si>
  <si>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</si>
  <si>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</si>
  <si>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</si>
  <si>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</si>
  <si>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</si>
  <si>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</si>
  <si>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</si>
  <si>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</si>
  <si>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</si>
  <si>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</si>
  <si>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</si>
  <si>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</si>
  <si>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</si>
  <si>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</si>
  <si>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</si>
  <si>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</si>
  <si>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</si>
  <si>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</si>
  <si>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</si>
  <si>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</si>
  <si>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</si>
  <si>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</si>
  <si>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</si>
  <si>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</si>
  <si>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</si>
  <si>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</si>
  <si>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</si>
  <si>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</si>
  <si>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</si>
  <si>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</si>
  <si>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</si>
  <si>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</si>
  <si>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</si>
  <si>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</si>
  <si>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</si>
  <si>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</si>
  <si>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</si>
  <si>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</si>
  <si>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</si>
  <si>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</si>
  <si>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</si>
  <si>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</si>
  <si>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</si>
  <si>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</si>
  <si>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</si>
  <si>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</si>
  <si>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</si>
  <si>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</si>
  <si>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</si>
  <si>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</si>
  <si>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</si>
  <si>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</si>
  <si>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</si>
  <si>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</si>
  <si>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</si>
  <si>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</si>
  <si>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</si>
  <si>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</si>
  <si>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</si>
  <si>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</si>
  <si>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</si>
  <si>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</si>
  <si>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</si>
  <si>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</si>
  <si>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</si>
  <si>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</si>
  <si>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</si>
  <si>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</si>
  <si>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</si>
  <si>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</si>
  <si>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</si>
  <si>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</si>
  <si>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</si>
  <si>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</si>
  <si>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</si>
  <si>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</si>
  <si>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</si>
  <si>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</si>
  <si>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</si>
  <si>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</si>
  <si>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</si>
  <si>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</si>
  <si>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</si>
  <si>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</si>
  <si>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</si>
  <si>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</si>
  <si>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</si>
  <si>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</si>
  <si>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</si>
  <si>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</si>
  <si>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</si>
  <si>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</si>
  <si>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</si>
  <si>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</si>
  <si>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</si>
  <si>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</si>
  <si>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</si>
  <si>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</si>
  <si>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</si>
  <si>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</si>
  <si>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</si>
  <si>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</si>
  <si>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</si>
  <si>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</si>
  <si>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</si>
  <si>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</si>
  <si>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</si>
  <si>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</si>
  <si>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</si>
  <si>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</si>
  <si>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</si>
  <si>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</si>
  <si>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</si>
  <si>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</si>
  <si>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</si>
  <si>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</si>
  <si>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</si>
  <si>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</si>
  <si>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</si>
  <si>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</si>
  <si>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</si>
  <si>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</si>
  <si>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</si>
  <si>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</si>
  <si>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</si>
  <si>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</si>
  <si>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</si>
  <si>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</si>
  <si>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</si>
  <si>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</si>
  <si>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</si>
  <si>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</si>
  <si>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</si>
  <si>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</si>
  <si>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</si>
  <si>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</si>
  <si>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</si>
  <si>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</si>
  <si>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</si>
  <si>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</si>
  <si>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</si>
  <si>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</si>
  <si>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</si>
  <si>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</si>
  <si>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</si>
  <si>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</si>
  <si>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</si>
  <si>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</si>
  <si>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</si>
  <si>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</si>
  <si>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</si>
  <si>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</si>
  <si>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</si>
  <si>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</si>
  <si>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</si>
  <si>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</si>
  <si>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</si>
  <si>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</si>
  <si>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</si>
  <si>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</si>
  <si>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</si>
  <si>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</si>
  <si>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</si>
  <si>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</si>
  <si>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</si>
  <si>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</si>
  <si>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</si>
  <si>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</si>
  <si>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</si>
  <si>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</si>
  <si>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</si>
  <si>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</si>
  <si>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</si>
  <si>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</si>
  <si>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</si>
  <si>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</si>
  <si>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</si>
  <si>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</si>
  <si>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</si>
  <si>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</si>
  <si>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</si>
  <si>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</si>
  <si>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</si>
  <si>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</si>
  <si>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</si>
  <si>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</si>
  <si>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</si>
  <si>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</si>
  <si>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</si>
  <si>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</si>
  <si>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</si>
  <si>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</si>
  <si>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</si>
  <si>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</si>
  <si>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</si>
  <si>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</si>
  <si>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</si>
  <si>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</si>
  <si>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</si>
  <si>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</si>
  <si>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</si>
  <si>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</si>
  <si>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</si>
  <si>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</si>
  <si>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</si>
  <si>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</si>
  <si>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</si>
  <si>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</si>
  <si>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</si>
  <si>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</si>
  <si>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</si>
  <si>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</si>
  <si>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</si>
  <si>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</si>
  <si>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</si>
  <si>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</si>
  <si>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</si>
  <si>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</si>
  <si>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</si>
  <si>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</si>
  <si>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</si>
  <si>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</si>
  <si>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</si>
  <si>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</si>
  <si>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</si>
  <si>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</si>
  <si>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</si>
  <si>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</si>
  <si>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</si>
  <si>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</si>
  <si>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</si>
  <si>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</si>
  <si>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</si>
  <si>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</si>
  <si>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</si>
  <si>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</si>
  <si>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</si>
  <si>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</si>
  <si>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</si>
  <si>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</si>
  <si>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</si>
  <si>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</si>
  <si>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</si>
  <si>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</si>
  <si>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</si>
  <si>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</si>
  <si>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</si>
  <si>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</si>
  <si>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</si>
  <si>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</si>
  <si>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</si>
  <si>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</si>
  <si>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</si>
  <si>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</si>
  <si>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</si>
  <si>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</si>
  <si>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</si>
  <si>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</si>
  <si>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</si>
  <si>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</si>
  <si>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</si>
  <si>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</si>
  <si>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</si>
  <si>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</si>
  <si>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</si>
  <si>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</si>
  <si>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</si>
  <si>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</si>
  <si>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</si>
  <si>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</si>
  <si>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</si>
  <si>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</si>
  <si>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</si>
  <si>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</si>
  <si>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</si>
  <si>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</si>
  <si>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</si>
  <si>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</si>
  <si>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</si>
  <si>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</si>
  <si>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</si>
  <si>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</si>
  <si>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</si>
  <si>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</si>
  <si>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</si>
  <si>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</si>
  <si>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</si>
  <si>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</si>
  <si>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</si>
  <si>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</si>
  <si>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</si>
  <si>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</si>
  <si>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</si>
  <si>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</si>
  <si>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</si>
  <si>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</si>
  <si>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</si>
  <si>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</si>
  <si>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</si>
  <si>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</si>
  <si>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</si>
  <si>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</si>
  <si>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</si>
  <si>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</si>
  <si>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</si>
  <si>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</si>
  <si>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</si>
  <si>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</si>
  <si>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</si>
  <si>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</si>
  <si>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</si>
  <si>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</si>
  <si>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</si>
  <si>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</si>
  <si>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</si>
  <si>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</si>
  <si>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</si>
  <si>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</si>
  <si>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</si>
  <si>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</si>
  <si>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</si>
  <si>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</si>
  <si>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</si>
  <si>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</si>
  <si>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</si>
  <si>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</si>
  <si>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</si>
  <si>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</si>
  <si>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</si>
  <si>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</si>
  <si>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</si>
  <si>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</si>
  <si>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</si>
  <si>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</si>
  <si>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</si>
  <si>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</si>
  <si>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</si>
  <si>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</si>
  <si>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</si>
  <si>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</si>
  <si>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</si>
  <si>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</si>
  <si>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</si>
  <si>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</si>
  <si>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</si>
  <si>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</si>
  <si>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</si>
  <si>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</si>
  <si>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</si>
  <si>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</si>
  <si>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</si>
  <si>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</si>
  <si>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</si>
  <si>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</si>
  <si>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</si>
  <si>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</si>
  <si>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</si>
  <si>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</si>
  <si>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</si>
  <si>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</si>
  <si>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</si>
  <si>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</si>
  <si>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</si>
  <si>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</si>
  <si>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</si>
  <si>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</si>
  <si>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</si>
  <si>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</si>
  <si>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</si>
  <si>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</si>
  <si>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</si>
  <si>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</si>
  <si>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</si>
  <si>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</si>
  <si>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</si>
  <si>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</si>
  <si>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</si>
  <si>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</si>
  <si>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</si>
  <si>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</si>
  <si>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</si>
  <si>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</si>
  <si>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</si>
  <si>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</si>
  <si>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</si>
  <si>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</si>
  <si>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</si>
  <si>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</si>
  <si>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</si>
  <si>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</si>
  <si>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</si>
  <si>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</si>
  <si>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</si>
  <si>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</si>
  <si>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</si>
  <si>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</si>
  <si>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</si>
  <si>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</si>
  <si>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</si>
  <si>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</si>
  <si>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</si>
  <si>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</si>
  <si>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</si>
  <si>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</si>
  <si>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</si>
  <si>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</si>
  <si>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</si>
  <si>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</si>
  <si>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</si>
  <si>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</si>
  <si>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</si>
  <si>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</si>
  <si>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</si>
  <si>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</si>
  <si>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</si>
  <si>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</si>
  <si>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</si>
  <si>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</si>
  <si>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</si>
  <si>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</si>
  <si>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</si>
  <si>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</si>
  <si>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</si>
  <si>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</si>
  <si>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</si>
  <si>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</si>
  <si>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</si>
  <si>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</si>
  <si>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</si>
  <si>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</si>
  <si>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</si>
  <si>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</si>
  <si>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</si>
  <si>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</si>
  <si>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</si>
  <si>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</si>
  <si>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</si>
  <si>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</si>
  <si>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</si>
  <si>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</si>
  <si>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</si>
  <si>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</si>
  <si>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</si>
  <si>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</si>
  <si>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</si>
  <si>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</si>
  <si>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</si>
  <si>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</si>
  <si>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</si>
  <si>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</si>
  <si>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</si>
  <si>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</si>
  <si>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</si>
  <si>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</si>
  <si>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</si>
  <si>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</si>
  <si>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</si>
  <si>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</si>
  <si>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</si>
  <si>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</si>
  <si>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</si>
  <si>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</si>
  <si>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</si>
  <si>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</si>
  <si>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</si>
  <si>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</si>
  <si>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</si>
  <si>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</si>
  <si>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</si>
  <si>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</si>
  <si>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</si>
  <si>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</si>
  <si>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</si>
  <si>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</si>
  <si>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</si>
  <si>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</si>
  <si>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</si>
  <si>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</si>
  <si>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</si>
  <si>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</si>
  <si>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</si>
  <si>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</si>
  <si>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</si>
  <si>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</si>
  <si>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</si>
  <si>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</si>
  <si>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</si>
  <si>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</si>
  <si>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</si>
  <si>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</si>
  <si>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</si>
  <si>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</si>
  <si>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</si>
  <si>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</si>
  <si>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</si>
  <si>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</si>
  <si>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</si>
  <si>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</si>
  <si>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</si>
  <si>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</si>
  <si>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</si>
  <si>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</si>
  <si>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</si>
  <si>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</si>
  <si>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</si>
  <si>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</si>
  <si>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</si>
  <si>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</si>
  <si>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</si>
  <si>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</si>
  <si>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</si>
  <si>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</si>
  <si>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</si>
  <si>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</si>
  <si>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</si>
  <si>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</si>
  <si>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</si>
  <si>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</si>
  <si>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</si>
  <si>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</si>
  <si>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</si>
  <si>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</si>
  <si>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</si>
  <si>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</si>
  <si>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</si>
  <si>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</si>
  <si>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</si>
  <si>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</si>
  <si>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</si>
  <si>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</si>
  <si>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</si>
  <si>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</si>
  <si>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</si>
  <si>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</si>
  <si>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</si>
  <si>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</si>
  <si>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</si>
  <si>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</si>
  <si>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</si>
  <si>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</si>
  <si>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</si>
  <si>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</si>
  <si>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</si>
  <si>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</si>
  <si>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</si>
  <si>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</si>
  <si>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</si>
  <si>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</si>
  <si>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</si>
  <si>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</si>
  <si>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</si>
  <si>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</si>
  <si>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</si>
  <si>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</si>
  <si>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</si>
  <si>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</si>
  <si>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</si>
  <si>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</si>
  <si>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</si>
  <si>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</si>
  <si>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</si>
  <si>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</si>
  <si>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</si>
  <si>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</si>
  <si>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</si>
  <si>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</si>
  <si>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</si>
  <si>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</si>
  <si>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</si>
  <si>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</si>
  <si>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</si>
  <si>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</si>
  <si>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</si>
  <si>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</si>
  <si>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</si>
  <si>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</si>
  <si>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</si>
  <si>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</si>
  <si>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</si>
  <si>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</si>
  <si>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</si>
  <si>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</si>
  <si>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</si>
  <si>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</si>
  <si>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</si>
  <si>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</si>
  <si>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</si>
  <si>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</si>
  <si>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</si>
  <si>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</si>
  <si>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</si>
  <si>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</si>
  <si>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</si>
  <si>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</si>
  <si>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</si>
  <si>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</si>
  <si>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</si>
  <si>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</si>
  <si>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</si>
  <si>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</si>
  <si>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</si>
  <si>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</si>
  <si>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</si>
  <si>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</si>
  <si>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</si>
  <si>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</si>
  <si>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</si>
  <si>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</si>
  <si>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</si>
  <si>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</si>
  <si>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</si>
  <si>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</si>
  <si>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</si>
  <si>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</si>
  <si>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</si>
  <si>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</si>
  <si>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</si>
  <si>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</si>
  <si>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</si>
  <si>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</si>
  <si>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</si>
  <si>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</si>
  <si>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</si>
  <si>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</si>
  <si>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</si>
  <si>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</si>
  <si>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</si>
  <si>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</si>
  <si>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</si>
  <si>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</si>
  <si>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</si>
  <si>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</si>
  <si>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</si>
  <si>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</si>
  <si>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</si>
  <si>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</si>
  <si>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</si>
  <si>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</si>
  <si>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</si>
  <si>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</si>
  <si>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</si>
  <si>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</si>
  <si>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</si>
  <si>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</si>
  <si>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</si>
  <si>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</si>
  <si>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</si>
  <si>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</si>
  <si>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</si>
  <si>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</si>
  <si>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</si>
  <si>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</si>
  <si>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</si>
  <si>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</si>
  <si>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</si>
  <si>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</si>
  <si>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</si>
  <si>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</si>
  <si>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</si>
  <si>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</si>
  <si>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</si>
  <si>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</si>
  <si>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</si>
  <si>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</si>
  <si>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</si>
  <si>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</si>
  <si>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</si>
  <si>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</si>
  <si>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</si>
  <si>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</si>
  <si>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</si>
  <si>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</si>
  <si>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</si>
  <si>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</si>
  <si>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</si>
  <si>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</si>
  <si>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</si>
  <si>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</si>
  <si>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</si>
  <si>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</si>
  <si>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</si>
  <si>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</si>
  <si>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</si>
  <si>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</si>
  <si>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</si>
  <si>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</si>
  <si>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</si>
  <si>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</si>
  <si>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</si>
  <si>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</si>
  <si>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</si>
  <si>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</si>
  <si>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</si>
  <si>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</si>
  <si>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</si>
  <si>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</si>
  <si>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</si>
  <si>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</si>
  <si>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</si>
  <si>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</si>
  <si>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</si>
  <si>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</si>
  <si>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</si>
  <si>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</si>
  <si>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</si>
  <si>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</si>
  <si>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</si>
  <si>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</si>
  <si>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</si>
  <si>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</si>
  <si>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</si>
  <si>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</si>
  <si>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</si>
  <si>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</si>
  <si>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</si>
  <si>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</si>
  <si>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</si>
  <si>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</si>
  <si>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</si>
  <si>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</si>
  <si>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</si>
  <si>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</si>
  <si>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</si>
  <si>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</si>
  <si>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</si>
  <si>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</si>
  <si>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</si>
  <si>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</si>
  <si>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</si>
  <si>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</si>
  <si>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</si>
  <si>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</si>
  <si>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</si>
  <si>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</si>
  <si>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</si>
  <si>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</si>
  <si>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</si>
  <si>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</si>
  <si>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</si>
  <si>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</si>
  <si>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</si>
  <si>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</si>
  <si>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</si>
  <si>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</si>
  <si>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</si>
  <si>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</si>
  <si>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</si>
  <si>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</si>
  <si>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</si>
  <si>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</si>
  <si>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</si>
  <si>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</si>
  <si>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</si>
  <si>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</si>
  <si>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</si>
  <si>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</si>
  <si>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</si>
  <si>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</si>
  <si>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</si>
  <si>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</si>
  <si>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</si>
  <si>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</si>
  <si>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</si>
  <si>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</si>
  <si>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</si>
  <si>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</si>
  <si>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</si>
  <si>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</si>
  <si>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</si>
  <si>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</si>
  <si>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</si>
  <si>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</si>
  <si>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</si>
  <si>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</si>
  <si>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</si>
  <si>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</si>
  <si>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</si>
  <si>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</si>
  <si>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</si>
  <si>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</si>
  <si>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</si>
  <si>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</si>
  <si>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</si>
  <si>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</si>
  <si>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</si>
  <si>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</si>
  <si>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</si>
  <si>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</si>
  <si>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</si>
  <si>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</si>
  <si>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</si>
  <si>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</si>
  <si>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</si>
  <si>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</si>
  <si>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</si>
  <si>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</si>
  <si>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</si>
  <si>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</si>
  <si>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</si>
  <si>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</si>
  <si>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</si>
  <si>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</si>
  <si>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</si>
  <si>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</si>
  <si>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</si>
  <si>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</si>
  <si>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</si>
  <si>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</si>
  <si>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</si>
  <si>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</si>
  <si>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</si>
  <si>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</si>
  <si>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</si>
  <si>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</si>
  <si>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</si>
  <si>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</si>
  <si>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</si>
  <si>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</si>
  <si>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</si>
  <si>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</si>
  <si>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</si>
  <si>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</si>
  <si>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</si>
  <si>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</si>
  <si>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</si>
  <si>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</si>
  <si>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</si>
  <si>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</si>
  <si>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</si>
  <si>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</si>
  <si>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</si>
  <si>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</si>
  <si>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</si>
  <si>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</si>
  <si>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</si>
  <si>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</si>
  <si>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</si>
  <si>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</si>
  <si>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</si>
  <si>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</si>
  <si>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</si>
  <si>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</si>
  <si>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</si>
  <si>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</si>
  <si>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</si>
  <si>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</si>
  <si>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</si>
  <si>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</si>
  <si>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</si>
  <si>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</si>
  <si>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</si>
  <si>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</si>
  <si>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</si>
  <si>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</si>
  <si>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</si>
  <si>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</si>
  <si>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</si>
  <si>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</si>
  <si>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</si>
  <si>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</si>
  <si>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</si>
  <si>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</si>
  <si>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</si>
  <si>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</si>
  <si>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</si>
  <si>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</si>
  <si>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</si>
  <si>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</si>
  <si>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</si>
  <si>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</si>
  <si>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</si>
  <si>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</si>
  <si>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</si>
  <si>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</si>
  <si>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</si>
  <si>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</si>
  <si>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</si>
  <si>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</si>
  <si>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</si>
  <si>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</si>
  <si>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</si>
  <si>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</si>
  <si>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</si>
  <si>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</si>
  <si>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</si>
  <si>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</si>
  <si>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</si>
  <si>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</si>
  <si>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</si>
  <si>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</si>
  <si>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</si>
  <si>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</si>
  <si>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</si>
  <si>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</si>
  <si>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</si>
  <si>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</si>
  <si>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</si>
  <si>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</si>
  <si>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</si>
  <si>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</si>
  <si>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</si>
  <si>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</si>
  <si>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</si>
  <si>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</si>
  <si>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</si>
  <si>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</si>
  <si>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</si>
  <si>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</si>
  <si>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</si>
  <si>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</si>
  <si>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</si>
  <si>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</si>
  <si>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</si>
  <si>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</si>
  <si>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</si>
  <si>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</si>
  <si>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</si>
  <si>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</si>
  <si>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</si>
  <si>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</si>
  <si>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</si>
  <si>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</si>
  <si>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</si>
  <si>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</si>
  <si>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</si>
  <si>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</si>
  <si>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</si>
  <si>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</si>
  <si>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</si>
  <si>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</si>
  <si>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</si>
  <si>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</si>
  <si>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</si>
  <si>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</si>
  <si>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</si>
  <si>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</si>
  <si>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</si>
  <si>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</si>
  <si>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</si>
  <si>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</si>
  <si>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</si>
  <si>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</si>
  <si>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</si>
  <si>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</si>
  <si>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</si>
  <si>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</si>
  <si>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</si>
  <si>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</si>
  <si>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</si>
  <si>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</si>
  <si>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</si>
  <si>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</si>
  <si>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</si>
  <si>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</si>
  <si>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</si>
  <si>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</si>
  <si>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</si>
  <si>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</si>
  <si>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</si>
  <si>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</si>
  <si>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</si>
  <si>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</si>
  <si>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</si>
  <si>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</si>
  <si>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</si>
  <si>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</si>
  <si>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</si>
  <si>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</si>
  <si>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</si>
  <si>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</si>
  <si>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</si>
  <si>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</si>
  <si>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</si>
  <si>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</si>
  <si>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</si>
  <si>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</si>
  <si>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</si>
  <si>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</si>
  <si>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</si>
  <si>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</si>
  <si>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</si>
  <si>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</si>
  <si>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</si>
  <si>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</si>
  <si>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</si>
  <si>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</si>
  <si>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</si>
  <si>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</si>
  <si>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</si>
  <si>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</si>
  <si>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</si>
  <si>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</si>
  <si>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</si>
  <si>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</si>
  <si>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</si>
  <si>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</si>
  <si>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</si>
  <si>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</si>
  <si>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</si>
  <si>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</si>
  <si>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</si>
  <si>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</si>
  <si>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</si>
  <si>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</si>
  <si>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</si>
  <si>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</si>
  <si>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</si>
  <si>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</si>
  <si>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</si>
  <si>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</si>
  <si>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</si>
  <si>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</si>
  <si>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</si>
  <si>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</si>
  <si>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</si>
  <si>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</si>
  <si>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</si>
  <si>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</si>
  <si>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</si>
  <si>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</si>
  <si>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</si>
  <si>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</si>
  <si>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</si>
  <si>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</si>
  <si>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</si>
  <si>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</si>
  <si>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</si>
  <si>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</si>
  <si>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</si>
  <si>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</si>
  <si>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</si>
  <si>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</si>
  <si>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</si>
  <si>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</si>
  <si>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</si>
  <si>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</si>
  <si>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</si>
  <si>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</si>
  <si>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</si>
  <si>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</si>
  <si>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</si>
  <si>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</si>
  <si>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</si>
  <si>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</si>
  <si>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</si>
  <si>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</si>
  <si>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</si>
  <si>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</si>
  <si>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</si>
  <si>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</si>
  <si>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</si>
  <si>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</si>
  <si>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</si>
  <si>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</si>
  <si>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</si>
  <si>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</si>
  <si>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</si>
  <si>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</si>
  <si>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</si>
  <si>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</si>
  <si>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</si>
  <si>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</si>
  <si>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</si>
  <si>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</si>
  <si>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</si>
  <si>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</si>
  <si>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</si>
  <si>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</si>
  <si>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</si>
  <si>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</si>
  <si>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</si>
  <si>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</si>
  <si>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</si>
  <si>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</si>
  <si>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</si>
  <si>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</si>
  <si>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</si>
  <si>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</si>
  <si>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</si>
  <si>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</si>
  <si>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</si>
  <si>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</si>
  <si>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</si>
  <si>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</si>
  <si>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</si>
  <si>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</si>
  <si>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</si>
  <si>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</si>
  <si>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</si>
  <si>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</si>
  <si>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</si>
  <si>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</si>
  <si>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</si>
  <si>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</si>
  <si>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</si>
  <si>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</si>
  <si>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</si>
  <si>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</si>
  <si>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</si>
  <si>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</si>
  <si>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</si>
  <si>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</si>
  <si>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</si>
  <si>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</si>
  <si>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</si>
  <si>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</si>
  <si>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</si>
  <si>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</si>
  <si>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</si>
  <si>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</si>
  <si>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</si>
  <si>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</si>
  <si>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</si>
  <si>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</si>
  <si>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</si>
  <si>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</si>
  <si>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</si>
  <si>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</si>
  <si>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</si>
  <si>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</si>
  <si>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</si>
  <si>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</si>
  <si>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</si>
  <si>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</si>
  <si>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</si>
  <si>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</si>
  <si>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</si>
  <si>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</si>
  <si>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</si>
  <si>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</si>
  <si>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</si>
  <si>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</si>
  <si>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</si>
  <si>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</si>
  <si>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</si>
  <si>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</si>
  <si>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</si>
  <si>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</si>
  <si>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</si>
  <si>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</si>
  <si>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</si>
  <si>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</si>
  <si>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</si>
  <si>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</si>
  <si>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</si>
  <si>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</si>
  <si>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</si>
  <si>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</si>
  <si>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</si>
  <si>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</si>
  <si>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</si>
  <si>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</si>
  <si>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</si>
  <si>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</si>
  <si>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</si>
  <si>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</si>
  <si>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</si>
  <si>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</si>
  <si>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</si>
  <si>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</si>
  <si>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</si>
  <si>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</si>
  <si>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</si>
  <si>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</si>
  <si>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</si>
  <si>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</si>
  <si>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</si>
  <si>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</si>
  <si>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</si>
  <si>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</si>
  <si>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</si>
  <si>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</si>
  <si>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</si>
  <si>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</si>
  <si>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</si>
  <si>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</si>
  <si>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</si>
  <si>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</si>
  <si>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</si>
  <si>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</si>
  <si>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</si>
  <si>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</si>
  <si>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</si>
  <si>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</si>
  <si>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</si>
  <si>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</si>
  <si>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</si>
  <si>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</si>
  <si>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</si>
  <si>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</si>
  <si>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</si>
  <si>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</si>
  <si>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</si>
  <si>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</si>
  <si>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</si>
  <si>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</si>
  <si>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</si>
  <si>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</si>
  <si>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</si>
  <si>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</si>
  <si>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</si>
  <si>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</si>
  <si>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</si>
  <si>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</si>
  <si>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</si>
  <si>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</si>
  <si>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</si>
  <si>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</si>
  <si>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</si>
  <si>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</si>
  <si>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</si>
  <si>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</si>
  <si>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</si>
  <si>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</si>
  <si>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</si>
  <si>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</si>
  <si>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</si>
  <si>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</si>
  <si>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</si>
  <si>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</si>
  <si>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</si>
  <si>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</si>
  <si>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</si>
  <si>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</si>
  <si>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</si>
  <si>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</si>
  <si>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</si>
  <si>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</si>
  <si>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</si>
  <si>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</si>
  <si>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</si>
  <si>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</si>
  <si>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</si>
  <si>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</si>
  <si>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</si>
  <si>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</si>
  <si>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</si>
  <si>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</si>
  <si>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</si>
  <si>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</si>
  <si>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</si>
  <si>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</si>
  <si>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</si>
  <si>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</si>
  <si>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</si>
  <si>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</si>
  <si>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</si>
  <si>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</si>
  <si>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</si>
  <si>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</si>
  <si>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</si>
  <si>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</si>
  <si>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</si>
  <si>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</si>
  <si>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</si>
  <si>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</si>
  <si>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</si>
  <si>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</si>
  <si>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</si>
  <si>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</si>
  <si>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</si>
  <si>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</si>
  <si>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</si>
  <si>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</si>
  <si>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</si>
  <si>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</si>
  <si>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</si>
  <si>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</si>
  <si>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</si>
  <si>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</si>
  <si>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</si>
  <si>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</si>
  <si>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</si>
  <si>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</si>
  <si>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</si>
  <si>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</si>
  <si>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</si>
  <si>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</si>
  <si>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</si>
  <si>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</si>
  <si>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</si>
  <si>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</si>
  <si>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</si>
  <si>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</si>
  <si>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</si>
  <si>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</si>
  <si>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</si>
  <si>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</si>
  <si>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</si>
  <si>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</si>
  <si>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</si>
  <si>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</si>
  <si>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</si>
  <si>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</si>
  <si>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</si>
  <si>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</si>
  <si>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</si>
  <si>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</si>
  <si>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</si>
  <si>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</si>
  <si>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</si>
  <si>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</si>
  <si>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</si>
  <si>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</si>
  <si>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</si>
  <si>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</si>
  <si>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</si>
  <si>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</si>
  <si>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</si>
  <si>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</si>
  <si>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</si>
  <si>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</si>
  <si>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</si>
  <si>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</si>
  <si>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</si>
  <si>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</si>
  <si>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</si>
  <si>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</si>
  <si>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</si>
  <si>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</si>
  <si>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</si>
  <si>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</si>
  <si>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</si>
  <si>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</si>
  <si>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</si>
  <si>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</si>
  <si>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</si>
  <si>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</si>
  <si>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</si>
  <si>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</si>
  <si>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</si>
  <si>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</si>
  <si>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</si>
  <si>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</si>
  <si>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</si>
  <si>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</si>
  <si>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</si>
  <si>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</si>
  <si>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</si>
  <si>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</si>
  <si>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</si>
  <si>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</si>
  <si>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</si>
  <si>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</si>
  <si>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</si>
  <si>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</si>
  <si>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</si>
  <si>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</si>
  <si>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</si>
  <si>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</si>
  <si>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</si>
  <si>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</si>
  <si>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</si>
  <si>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</si>
  <si>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</si>
  <si>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</si>
  <si>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</si>
  <si>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</si>
  <si>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</si>
  <si>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</si>
  <si>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</si>
  <si>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</si>
  <si>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</si>
  <si>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</si>
  <si>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</si>
  <si>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</si>
  <si>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</si>
  <si>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</si>
  <si>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</si>
  <si>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</si>
  <si>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</si>
  <si>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</si>
  <si>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</si>
  <si>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</si>
  <si>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</si>
  <si>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</si>
  <si>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</si>
  <si>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</si>
  <si>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</si>
  <si>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</si>
  <si>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</si>
  <si>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</si>
  <si>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</si>
  <si>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</si>
  <si>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</si>
  <si>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</si>
  <si>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</si>
  <si>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</si>
  <si>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</si>
  <si>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</si>
  <si>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</si>
  <si>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</si>
  <si>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</si>
  <si>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</si>
  <si>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</si>
  <si>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</si>
  <si>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</si>
  <si>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</si>
  <si>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</si>
  <si>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</si>
  <si>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</si>
  <si>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</si>
  <si>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</si>
  <si>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</si>
  <si>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</si>
  <si>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</si>
  <si>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</si>
  <si>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</si>
  <si>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</si>
  <si>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</si>
  <si>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</si>
  <si>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</si>
  <si>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</si>
  <si>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</si>
  <si>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</si>
  <si>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</si>
  <si>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</si>
  <si>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</si>
  <si>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</si>
  <si>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</si>
  <si>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</si>
  <si>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</si>
  <si>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</si>
  <si>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</si>
  <si>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</si>
  <si>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</si>
  <si>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</si>
  <si>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</si>
  <si>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</si>
  <si>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</si>
  <si>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</si>
  <si>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</si>
  <si>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</si>
  <si>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</si>
  <si>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</si>
  <si>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</si>
  <si>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</si>
  <si>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</si>
  <si>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</si>
  <si>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</si>
  <si>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</si>
  <si>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</si>
  <si>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</si>
  <si>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</si>
  <si>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</si>
  <si>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</si>
  <si>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</si>
  <si>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</si>
  <si>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</si>
  <si>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</si>
  <si>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</si>
  <si>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</si>
  <si>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</si>
  <si>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</si>
  <si>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</si>
  <si>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</si>
  <si>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</si>
  <si>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</si>
  <si>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</si>
  <si>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</si>
  <si>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</si>
  <si>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</si>
  <si>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</si>
  <si>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</si>
  <si>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</si>
  <si>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</si>
  <si>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</si>
  <si>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</si>
  <si>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</si>
  <si>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</si>
  <si>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</si>
  <si>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</si>
  <si>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</si>
  <si>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</si>
  <si>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</si>
  <si>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</si>
  <si>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</si>
  <si>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</si>
  <si>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</si>
  <si>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</si>
  <si>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</si>
  <si>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</si>
  <si>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</si>
  <si>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</si>
  <si>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</si>
  <si>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</si>
  <si>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</si>
  <si>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</si>
  <si>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</si>
  <si>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</si>
  <si>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</si>
  <si>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</si>
  <si>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</si>
  <si>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</si>
  <si>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</si>
  <si>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</si>
  <si>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</si>
  <si>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</si>
  <si>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</si>
  <si>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</si>
  <si>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</si>
  <si>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</si>
  <si>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</si>
  <si>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</si>
  <si>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</si>
  <si>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</si>
  <si>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</si>
  <si>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</si>
  <si>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</si>
  <si>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</si>
  <si>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</si>
  <si>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</si>
  <si>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</si>
  <si>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</si>
  <si>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</si>
  <si>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</si>
  <si>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</si>
  <si>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</si>
  <si>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</si>
  <si>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</si>
  <si>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</si>
  <si>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</si>
  <si>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</si>
  <si>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</si>
  <si>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</si>
  <si>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</si>
  <si>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</si>
  <si>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</si>
  <si>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</si>
  <si>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</si>
  <si>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</si>
  <si>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</si>
  <si>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</si>
  <si>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</si>
  <si>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</si>
  <si>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</si>
  <si>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</si>
  <si>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</si>
  <si>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</si>
  <si>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</si>
  <si>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</si>
  <si>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</si>
  <si>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</si>
  <si>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</si>
  <si>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</si>
  <si>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</si>
  <si>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</si>
  <si>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</si>
  <si>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</si>
  <si>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</si>
  <si>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</si>
  <si>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</si>
  <si>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</si>
  <si>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</si>
  <si>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</si>
  <si>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</si>
  <si>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</si>
  <si>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</si>
  <si>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</si>
  <si>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</si>
  <si>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</si>
  <si>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</si>
  <si>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</si>
  <si>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</si>
  <si>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</si>
  <si>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</si>
  <si>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</si>
  <si>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</si>
  <si>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</si>
  <si>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</si>
  <si>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</si>
  <si>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</si>
  <si>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</si>
  <si>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</si>
  <si>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</si>
  <si>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</si>
  <si>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</si>
  <si>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</si>
  <si>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</si>
  <si>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</si>
  <si>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</si>
  <si>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</si>
  <si>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</si>
  <si>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</si>
  <si>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</si>
  <si>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</si>
  <si>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</si>
  <si>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</si>
  <si>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</si>
  <si>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</si>
  <si>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</si>
  <si>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</si>
  <si>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</si>
  <si>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</si>
  <si>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</si>
  <si>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</si>
  <si>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</si>
  <si>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</si>
  <si>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</si>
  <si>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</si>
  <si>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</si>
  <si>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</si>
  <si>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</si>
  <si>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</si>
  <si>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</si>
  <si>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</si>
  <si>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</si>
  <si>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</si>
  <si>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</si>
  <si>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</si>
  <si>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</si>
  <si>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</si>
  <si>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</si>
  <si>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</si>
  <si>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</si>
  <si>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</si>
  <si>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</si>
  <si>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</si>
  <si>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</si>
  <si>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</si>
  <si>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</si>
  <si>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</si>
  <si>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</si>
  <si>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</si>
  <si>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</si>
  <si>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</si>
  <si>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</si>
  <si>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</si>
  <si>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</si>
  <si>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</si>
  <si>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</si>
  <si>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</si>
  <si>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</si>
  <si>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</si>
  <si>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</si>
  <si>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</si>
  <si>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</si>
  <si>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</si>
  <si>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</si>
  <si>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</si>
  <si>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</si>
  <si>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</si>
  <si>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</si>
  <si>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</si>
  <si>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</si>
  <si>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</si>
  <si>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</si>
  <si>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</si>
  <si>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</si>
  <si>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</si>
  <si>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</si>
  <si>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</si>
  <si>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</si>
  <si>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</si>
  <si>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</si>
  <si>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</si>
  <si>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</si>
  <si>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</si>
  <si>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</si>
  <si>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</si>
  <si>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</si>
  <si>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</si>
  <si>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</si>
  <si>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</si>
  <si>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</si>
  <si>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</si>
  <si>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</si>
  <si>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</si>
  <si>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</si>
  <si>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</si>
  <si>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</si>
  <si>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</si>
  <si>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</si>
  <si>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</si>
  <si>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</si>
  <si>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</si>
  <si>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</si>
  <si>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</si>
  <si>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</si>
  <si>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</si>
  <si>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</si>
  <si>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</si>
  <si>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</si>
  <si>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</si>
  <si>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</si>
  <si>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</si>
  <si>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</si>
  <si>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</si>
  <si>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</si>
  <si>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</si>
  <si>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</si>
  <si>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</si>
  <si>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</si>
  <si>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</si>
  <si>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</si>
  <si>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</si>
  <si>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</si>
  <si>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</si>
  <si>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</si>
  <si>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</si>
  <si>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</si>
  <si>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</si>
  <si>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</si>
  <si>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</si>
  <si>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</si>
  <si>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</si>
  <si>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</si>
  <si>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</si>
  <si>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</si>
  <si>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</si>
  <si>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</si>
  <si>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</si>
  <si>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</si>
  <si>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</si>
  <si>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</si>
  <si>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</si>
  <si>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</si>
  <si>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</si>
  <si>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</si>
  <si>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</si>
  <si>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</si>
  <si>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</si>
  <si>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</si>
  <si>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</si>
  <si>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</si>
  <si>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</si>
  <si>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</si>
  <si>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</si>
  <si>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</si>
  <si>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</si>
  <si>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</si>
  <si>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</si>
  <si>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</si>
  <si>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</si>
  <si>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</si>
  <si>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</si>
  <si>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</si>
  <si>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</si>
  <si>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</si>
  <si>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</si>
  <si>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</si>
  <si>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</si>
  <si>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</si>
  <si>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</si>
  <si>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</si>
  <si>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</si>
  <si>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</si>
  <si>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</si>
  <si>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</si>
  <si>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</si>
  <si>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</si>
  <si>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</si>
  <si>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</si>
  <si>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</si>
  <si>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</si>
  <si>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</si>
  <si>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</si>
  <si>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</si>
  <si>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</si>
  <si>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</si>
  <si>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</si>
  <si>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</si>
  <si>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</si>
  <si>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</si>
  <si>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</si>
  <si>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</si>
  <si>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</si>
  <si>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</si>
  <si>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</si>
  <si>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</si>
  <si>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</si>
  <si>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</si>
  <si>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</si>
  <si>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</si>
  <si>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</si>
  <si>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</si>
  <si>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</si>
  <si>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</si>
  <si>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</si>
  <si>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</si>
  <si>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</si>
  <si>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</si>
  <si>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</si>
  <si>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</si>
  <si>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</si>
  <si>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</si>
  <si>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</si>
  <si>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</si>
  <si>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</si>
  <si>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</si>
  <si>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</si>
  <si>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</si>
  <si>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</si>
  <si>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</si>
  <si>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</si>
  <si>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</si>
  <si>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</si>
  <si>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</si>
  <si>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</si>
  <si>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</si>
  <si>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</si>
  <si>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</si>
  <si>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</si>
  <si>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</si>
  <si>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</si>
  <si>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</si>
  <si>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</si>
  <si>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</si>
  <si>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</si>
  <si>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</si>
  <si>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</si>
  <si>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</si>
  <si>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</si>
  <si>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</si>
  <si>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</si>
  <si>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</si>
  <si>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</si>
  <si>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</si>
  <si>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</si>
  <si>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</si>
  <si>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</si>
  <si>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</si>
  <si>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</si>
  <si>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</si>
  <si>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</si>
  <si>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</si>
  <si>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</si>
  <si>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</si>
  <si>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</si>
  <si>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</si>
  <si>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</si>
  <si>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</si>
  <si>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</si>
  <si>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</si>
  <si>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</si>
  <si>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</si>
  <si>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</si>
  <si>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</si>
  <si>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</si>
  <si>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</si>
  <si>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</si>
  <si>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</si>
  <si>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</si>
  <si>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</si>
  <si>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</si>
  <si>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</si>
  <si>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</si>
  <si>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</si>
  <si>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</si>
  <si>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</si>
  <si>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</si>
  <si>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</si>
  <si>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</si>
  <si>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</si>
  <si>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</si>
  <si>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</si>
  <si>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</si>
  <si>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</si>
  <si>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</si>
  <si>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</si>
  <si>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</si>
  <si>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</si>
  <si>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</si>
  <si>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</si>
  <si>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</si>
  <si>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</si>
  <si>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</si>
  <si>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</si>
  <si>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</si>
  <si>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</si>
  <si>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</si>
  <si>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</si>
  <si>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</si>
  <si>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</si>
  <si>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</si>
  <si>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</si>
  <si>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</si>
  <si>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</si>
  <si>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</si>
  <si>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</si>
  <si>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</si>
  <si>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</si>
  <si>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</si>
  <si>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</si>
  <si>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</si>
  <si>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</si>
  <si>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</si>
  <si>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</si>
  <si>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</si>
  <si>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</si>
  <si>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</si>
  <si>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</si>
  <si>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</si>
  <si>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</si>
  <si>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</si>
  <si>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</si>
  <si>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</si>
  <si>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</si>
  <si>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</si>
  <si>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</si>
  <si>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</si>
  <si>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</si>
  <si>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</si>
  <si>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</si>
  <si>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</si>
  <si>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</si>
  <si>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</si>
  <si>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</si>
  <si>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</si>
  <si>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</si>
  <si>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</si>
  <si>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</si>
  <si>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</si>
  <si>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</si>
  <si>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</si>
  <si>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</si>
  <si>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</si>
  <si>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</si>
  <si>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</si>
  <si>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</si>
  <si>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</si>
  <si>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</si>
  <si>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</si>
  <si>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</si>
  <si>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</si>
  <si>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</si>
  <si>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</si>
  <si>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</si>
  <si>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</si>
  <si>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</si>
  <si>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</si>
  <si>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</si>
  <si>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</si>
  <si>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</si>
  <si>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</si>
  <si>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</si>
  <si>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</si>
  <si>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</si>
  <si>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</si>
  <si>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</si>
  <si>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</si>
  <si>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</si>
  <si>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</si>
  <si>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</si>
  <si>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</si>
  <si>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</si>
  <si>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</si>
  <si>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</si>
  <si>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</si>
  <si>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</si>
  <si>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</si>
  <si>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</si>
  <si>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</si>
  <si>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</si>
  <si>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</si>
  <si>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</si>
  <si>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</si>
  <si>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</si>
  <si>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</si>
  <si>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</si>
  <si>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</si>
  <si>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</si>
  <si>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</si>
  <si>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</si>
  <si>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</si>
  <si>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</si>
  <si>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</si>
  <si>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</si>
  <si>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</si>
  <si>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</si>
  <si>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</si>
  <si>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</si>
  <si>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</si>
  <si>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</si>
  <si>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</si>
  <si>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</si>
  <si>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</si>
  <si>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</si>
  <si>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</si>
  <si>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</si>
  <si>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</si>
  <si>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</si>
  <si>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</si>
  <si>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</si>
  <si>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</si>
  <si>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</si>
  <si>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</si>
  <si>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</si>
  <si>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</si>
  <si>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</si>
  <si>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</si>
  <si>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</si>
  <si>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</si>
  <si>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</si>
  <si>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</si>
  <si>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</si>
  <si>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</si>
  <si>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</si>
  <si>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</si>
  <si>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</si>
  <si>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</si>
  <si>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</si>
  <si>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</si>
  <si>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</si>
  <si>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</si>
  <si>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</si>
  <si>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</si>
  <si>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</si>
  <si>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</si>
  <si>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</si>
  <si>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</si>
  <si>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</si>
  <si>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</si>
  <si>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</si>
  <si>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</si>
  <si>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</si>
  <si>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</si>
  <si>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</si>
  <si>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</si>
  <si>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</si>
  <si>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</si>
  <si>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</si>
  <si>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</si>
  <si>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</si>
  <si>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</si>
  <si>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</si>
  <si>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</si>
  <si>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</si>
  <si>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</si>
  <si>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</si>
  <si>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</si>
  <si>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</si>
  <si>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</si>
  <si>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</si>
  <si>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</si>
  <si>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</si>
  <si>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</si>
  <si>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</si>
  <si>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</si>
  <si>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</si>
  <si>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</si>
  <si>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</si>
  <si>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</si>
  <si>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</si>
  <si>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</si>
  <si>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</si>
  <si>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</si>
  <si>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</si>
  <si>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</si>
  <si>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</si>
  <si>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</si>
  <si>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</si>
  <si>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</si>
  <si>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</si>
  <si>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</si>
  <si>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</si>
  <si>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</si>
  <si>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</si>
  <si>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</si>
  <si>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</si>
  <si>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</si>
  <si>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</si>
  <si>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</si>
  <si>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</si>
  <si>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</si>
  <si>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</si>
  <si>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</si>
  <si>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</si>
  <si>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</si>
  <si>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</si>
  <si>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</si>
  <si>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</si>
  <si>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</si>
  <si>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</si>
  <si>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</si>
  <si>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</si>
  <si>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</si>
  <si>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</si>
  <si>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</si>
  <si>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</si>
  <si>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</si>
  <si>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</si>
  <si>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</si>
  <si>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</si>
  <si>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</si>
  <si>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</si>
  <si>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</si>
  <si>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</si>
  <si>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</si>
  <si>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</si>
  <si>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</si>
  <si>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</si>
  <si>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</si>
  <si>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</si>
  <si>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</si>
  <si>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</si>
  <si>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</si>
  <si>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</si>
  <si>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</si>
  <si>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</si>
  <si>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</si>
  <si>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</si>
  <si>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</si>
  <si>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</si>
  <si>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</si>
  <si>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</si>
  <si>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</si>
  <si>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</si>
  <si>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</si>
  <si>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</si>
  <si>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</si>
  <si>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</si>
  <si>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</si>
  <si>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</si>
  <si>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</si>
  <si>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</si>
  <si>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</si>
  <si>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</si>
  <si>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</si>
  <si>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</si>
  <si>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</si>
  <si>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</si>
  <si>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</si>
  <si>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</si>
  <si>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</si>
  <si>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</si>
  <si>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</si>
  <si>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</si>
  <si>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</si>
  <si>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</si>
  <si>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</si>
  <si>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</si>
  <si>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</si>
  <si>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</si>
  <si>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</si>
  <si>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</si>
  <si>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</si>
  <si>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</si>
  <si>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</si>
  <si>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</si>
  <si>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</si>
  <si>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</si>
  <si>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</si>
  <si>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</si>
  <si>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</si>
  <si>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</si>
  <si>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</si>
  <si>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</si>
  <si>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</si>
  <si>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</si>
  <si>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</si>
  <si>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</si>
  <si>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</si>
  <si>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</si>
  <si>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</si>
  <si>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</si>
  <si>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</si>
  <si>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</si>
  <si>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</si>
  <si>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</si>
  <si>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</si>
  <si>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</si>
  <si>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</si>
  <si>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</si>
  <si>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</si>
  <si>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</si>
  <si>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</si>
  <si>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</si>
  <si>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</si>
  <si>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</si>
  <si>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</si>
  <si>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</si>
  <si>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</si>
  <si>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</si>
  <si>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</si>
  <si>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</si>
  <si>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</si>
  <si>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</si>
  <si>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</si>
  <si>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</si>
  <si>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</si>
  <si>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</si>
  <si>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</si>
  <si>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</si>
  <si>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</si>
  <si>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</si>
  <si>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</si>
  <si>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</si>
  <si>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</si>
  <si>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</si>
  <si>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</si>
  <si>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</si>
  <si>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</si>
  <si>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</si>
  <si>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</si>
  <si>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</si>
  <si>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</si>
  <si>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</si>
  <si>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</si>
  <si>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</si>
  <si>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</si>
  <si>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</si>
  <si>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</si>
  <si>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</si>
  <si>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</si>
  <si>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</si>
  <si>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</si>
  <si>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</si>
  <si>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</si>
  <si>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</si>
  <si>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</si>
  <si>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</si>
  <si>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</si>
  <si>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</si>
  <si>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</si>
  <si>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</si>
  <si>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</si>
  <si>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</si>
  <si>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</si>
  <si>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</si>
  <si>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</si>
  <si>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</si>
  <si>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</si>
  <si>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</si>
  <si>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</si>
  <si>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</si>
  <si>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</si>
  <si>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</si>
  <si>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</si>
  <si>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</si>
  <si>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</si>
  <si>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</si>
  <si>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</si>
  <si>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</si>
  <si>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</si>
  <si>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</si>
  <si>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</si>
  <si>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</si>
  <si>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</si>
  <si>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</si>
  <si>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</si>
  <si>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</si>
  <si>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</si>
  <si>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</si>
  <si>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</si>
  <si>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</si>
  <si>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</si>
  <si>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</si>
  <si>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</si>
  <si>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</si>
  <si>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</si>
  <si>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</si>
  <si>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</si>
  <si>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</si>
  <si>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</si>
  <si>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</si>
  <si>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</si>
  <si>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</si>
  <si>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</si>
  <si>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</si>
  <si>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</si>
  <si>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</si>
  <si>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</si>
  <si>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</si>
  <si>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</si>
  <si>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</si>
  <si>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</si>
  <si>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</si>
  <si>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</si>
  <si>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</si>
  <si>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</si>
  <si>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</si>
  <si>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</si>
  <si>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</si>
  <si>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</si>
  <si>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</si>
  <si>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</si>
  <si>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</si>
  <si>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</si>
  <si>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</si>
  <si>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</si>
  <si>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</si>
  <si>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</si>
  <si>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</si>
  <si>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</si>
  <si>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</si>
  <si>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</si>
  <si>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</si>
  <si>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</si>
  <si>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</si>
  <si>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</si>
  <si>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</si>
  <si>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</si>
  <si>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</si>
  <si>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</si>
  <si>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</si>
  <si>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</si>
  <si>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</si>
  <si>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</si>
  <si>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</si>
  <si>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</si>
  <si>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</si>
  <si>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</si>
  <si>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</si>
  <si>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</si>
  <si>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</si>
  <si>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</si>
  <si>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</si>
  <si>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</si>
  <si>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</si>
  <si>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</si>
  <si>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</si>
  <si>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</si>
  <si>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</si>
  <si>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</si>
  <si>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</si>
  <si>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</si>
  <si>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</si>
  <si>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</si>
  <si>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</si>
  <si>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</si>
  <si>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</si>
  <si>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</si>
  <si>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</si>
  <si>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</si>
  <si>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</si>
  <si>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</si>
  <si>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</si>
  <si>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</si>
  <si>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</si>
  <si>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</si>
  <si>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</si>
  <si>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</si>
  <si>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</si>
  <si>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</si>
  <si>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</si>
  <si>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</si>
  <si>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</si>
  <si>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</si>
  <si>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</si>
  <si>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</si>
  <si>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</si>
  <si>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</si>
  <si>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</si>
  <si>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</si>
  <si>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</si>
  <si>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</si>
  <si>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</si>
  <si>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</si>
  <si>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</si>
  <si>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</si>
  <si>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</si>
  <si>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</si>
  <si>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</si>
  <si>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</si>
  <si>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</si>
  <si>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</si>
  <si>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</si>
  <si>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</si>
  <si>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</si>
  <si>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</si>
  <si>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</si>
  <si>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</si>
  <si>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</si>
  <si>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</si>
  <si>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</si>
  <si>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</si>
  <si>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</si>
  <si>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</si>
  <si>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</si>
  <si>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</si>
  <si>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</si>
  <si>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</si>
  <si>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</si>
  <si>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</si>
  <si>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</si>
  <si>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</si>
  <si>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</si>
  <si>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</si>
  <si>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</si>
  <si>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</si>
  <si>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</si>
  <si>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</si>
  <si>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</si>
  <si>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</si>
  <si>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</si>
  <si>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</si>
  <si>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</si>
  <si>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</si>
  <si>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</si>
  <si>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</si>
  <si>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</si>
  <si>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</si>
  <si>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</si>
  <si>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</si>
  <si>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</si>
  <si>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</si>
  <si>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</si>
  <si>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</si>
  <si>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</si>
  <si>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</si>
  <si>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</si>
  <si>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</si>
  <si>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</si>
  <si>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</si>
  <si>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</si>
  <si>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</si>
  <si>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</si>
  <si>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</si>
  <si>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</si>
  <si>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</si>
  <si>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</si>
  <si>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</si>
  <si>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</si>
  <si>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</si>
  <si>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</si>
  <si>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</si>
  <si>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</si>
  <si>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</si>
  <si>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</si>
  <si>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</si>
  <si>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</si>
  <si>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</si>
  <si>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</si>
  <si>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</si>
  <si>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</si>
  <si>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</si>
  <si>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</si>
  <si>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</si>
  <si>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</si>
  <si>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</si>
  <si>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</si>
  <si>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</si>
  <si>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</si>
  <si>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</si>
  <si>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</si>
  <si>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</si>
  <si>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</si>
  <si>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</si>
  <si>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</si>
  <si>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</si>
  <si>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</si>
  <si>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</si>
  <si>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</si>
  <si>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</si>
  <si>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</si>
  <si>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</si>
  <si>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</si>
  <si>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</si>
  <si>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</si>
  <si>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</si>
  <si>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</si>
  <si>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</si>
  <si>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</si>
  <si>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</si>
  <si>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</si>
  <si>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</si>
  <si>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</si>
  <si>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</si>
  <si>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</si>
  <si>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</si>
  <si>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</si>
  <si>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</si>
  <si>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</si>
  <si>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</si>
  <si>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</si>
  <si>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</si>
  <si>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</si>
  <si>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</si>
  <si>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</si>
  <si>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</si>
  <si>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</si>
  <si>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</si>
  <si>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</si>
  <si>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</si>
  <si>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</si>
  <si>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</si>
  <si>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</si>
  <si>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</si>
  <si>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</si>
  <si>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</si>
  <si>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</si>
  <si>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</si>
  <si>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</si>
  <si>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</si>
  <si>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</si>
  <si>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</si>
  <si>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</si>
  <si>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</si>
  <si>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</si>
  <si>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</si>
  <si>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</si>
  <si>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</si>
  <si>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</si>
  <si>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</si>
  <si>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</si>
  <si>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</si>
  <si>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</si>
  <si>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</si>
  <si>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</si>
  <si>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</si>
  <si>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</si>
  <si>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</si>
  <si>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</si>
  <si>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</si>
  <si>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</si>
  <si>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</si>
  <si>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</si>
  <si>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</si>
  <si>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</si>
  <si>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</si>
  <si>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</si>
  <si>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</si>
  <si>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</si>
  <si>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</si>
  <si>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</si>
  <si>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</si>
  <si>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</si>
  <si>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</si>
  <si>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</si>
  <si>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</si>
  <si>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</si>
  <si>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</si>
  <si>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</si>
  <si>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</si>
  <si>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</si>
  <si>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</si>
  <si>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</si>
  <si>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</si>
  <si>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</si>
  <si>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</si>
  <si>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</si>
  <si>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</si>
  <si>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</si>
  <si>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</si>
  <si>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</si>
  <si>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</si>
  <si>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</si>
  <si>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</si>
  <si>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</si>
  <si>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</si>
  <si>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</si>
  <si>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</si>
  <si>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</si>
  <si>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</si>
  <si>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</si>
  <si>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</si>
  <si>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</si>
  <si>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</si>
  <si>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</si>
  <si>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</si>
  <si>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</si>
  <si>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</si>
  <si>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</si>
  <si>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</si>
  <si>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</si>
  <si>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</si>
  <si>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</si>
  <si>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</si>
  <si>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</si>
  <si>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</si>
  <si>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</si>
  <si>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</si>
  <si>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</si>
  <si>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</si>
  <si>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</si>
  <si>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</si>
  <si>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</si>
  <si>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</si>
  <si>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</si>
  <si>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</si>
  <si>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</si>
  <si>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</si>
  <si>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</si>
  <si>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</si>
  <si>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</si>
  <si>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</si>
  <si>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</si>
  <si>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</si>
  <si>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</si>
  <si>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</si>
  <si>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</si>
  <si>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</si>
  <si>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</si>
  <si>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</si>
  <si>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</si>
  <si>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</si>
  <si>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</si>
  <si>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</si>
  <si>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</si>
  <si>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</si>
  <si>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</si>
  <si>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</si>
  <si>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</si>
  <si>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</si>
  <si>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</si>
  <si>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</si>
  <si>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</si>
  <si>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</si>
  <si>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</si>
  <si>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</si>
  <si>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</si>
  <si>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</si>
  <si>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</si>
  <si>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</si>
  <si>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</si>
  <si>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</si>
  <si>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</si>
  <si>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</si>
  <si>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</si>
  <si>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</si>
  <si>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</si>
  <si>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</si>
  <si>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</si>
  <si>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</si>
  <si>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</si>
  <si>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</si>
  <si>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</si>
  <si>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</si>
  <si>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</si>
  <si>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</si>
  <si>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</si>
  <si>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</si>
  <si>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</si>
  <si>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</si>
  <si>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</si>
  <si>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</si>
  <si>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</si>
  <si>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</si>
  <si>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</si>
  <si>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</si>
  <si>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</si>
  <si>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</si>
  <si>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</si>
  <si>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</si>
  <si>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</si>
  <si>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</si>
  <si>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</si>
  <si>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</si>
  <si>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</si>
  <si>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</si>
  <si>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</si>
  <si>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</si>
  <si>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</si>
  <si>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</si>
  <si>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</si>
  <si>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</si>
  <si>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</si>
  <si>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</si>
  <si>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</si>
  <si>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</si>
  <si>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</si>
  <si>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</si>
  <si>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</si>
  <si>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</si>
  <si>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</si>
  <si>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</si>
  <si>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</si>
  <si>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</si>
  <si>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</si>
  <si>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</si>
  <si>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</si>
  <si>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</si>
  <si>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</si>
  <si>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</si>
  <si>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</si>
  <si>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</si>
  <si>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</si>
  <si>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</si>
  <si>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</si>
  <si>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</si>
  <si>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</si>
  <si>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</si>
  <si>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</si>
  <si>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</si>
  <si>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</si>
  <si>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</si>
  <si>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</si>
  <si>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</si>
  <si>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</si>
  <si>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</si>
  <si>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</si>
  <si>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</si>
  <si>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</si>
  <si>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</si>
  <si>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</si>
  <si>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</si>
  <si>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</si>
  <si>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</si>
  <si>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</si>
  <si>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</si>
  <si>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</si>
  <si>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</si>
  <si>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</si>
  <si>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</si>
  <si>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</si>
  <si>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</si>
  <si>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</si>
  <si>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</si>
  <si>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</si>
  <si>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</si>
  <si>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</si>
  <si>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</si>
  <si>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</si>
  <si>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</si>
  <si>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</si>
  <si>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</si>
  <si>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</si>
  <si>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</si>
  <si>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</si>
  <si>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</si>
  <si>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</si>
  <si>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</si>
  <si>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</si>
  <si>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</si>
  <si>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</si>
  <si>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</si>
  <si>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</si>
  <si>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</si>
  <si>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</si>
  <si>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</si>
  <si>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</si>
  <si>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</si>
  <si>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</si>
  <si>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</si>
  <si>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</si>
  <si>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</si>
  <si>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</si>
  <si>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</si>
  <si>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</si>
  <si>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</si>
  <si>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</si>
  <si>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</si>
  <si>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</si>
  <si>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</si>
  <si>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</si>
  <si>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</si>
  <si>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</si>
  <si>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</si>
  <si>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</si>
  <si>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</si>
  <si>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</si>
  <si>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</si>
  <si>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</si>
  <si>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</si>
  <si>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</si>
  <si>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</si>
  <si>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</si>
  <si>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</si>
  <si>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</si>
  <si>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</si>
  <si>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</si>
  <si>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</si>
  <si>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</si>
  <si>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</si>
  <si>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</si>
  <si>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</si>
  <si>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</si>
  <si>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</si>
  <si>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</si>
  <si>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</si>
  <si>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</si>
  <si>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</si>
  <si>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</si>
  <si>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</si>
  <si>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</si>
  <si>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</si>
  <si>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</si>
  <si>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</si>
  <si>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</si>
  <si>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</si>
  <si>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</si>
  <si>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</si>
  <si>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</si>
  <si>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</si>
  <si>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</si>
  <si>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</si>
  <si>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</si>
  <si>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</si>
  <si>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</si>
  <si>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</si>
  <si>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</si>
  <si>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</si>
  <si>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</si>
  <si>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</si>
  <si>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</si>
  <si>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</si>
  <si>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</si>
  <si>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</si>
  <si>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</si>
  <si>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</si>
  <si>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</si>
  <si>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</si>
  <si>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</si>
  <si>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</si>
  <si>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</si>
  <si>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</si>
  <si>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</si>
  <si>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</si>
  <si>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</si>
  <si>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</si>
  <si>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</si>
  <si>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</si>
  <si>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</si>
  <si>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</si>
  <si>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</si>
  <si>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</si>
  <si>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</si>
  <si>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</si>
  <si>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</si>
  <si>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</si>
  <si>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</si>
  <si>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</si>
  <si>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</si>
  <si>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</si>
  <si>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</si>
  <si>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</si>
  <si>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</si>
  <si>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</si>
  <si>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</si>
  <si>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</si>
  <si>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</si>
  <si>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</si>
  <si>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</si>
  <si>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</si>
  <si>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</si>
  <si>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</si>
  <si>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</si>
  <si>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</si>
  <si>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</si>
  <si>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</si>
  <si>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</si>
  <si>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</si>
  <si>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</si>
  <si>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</si>
  <si>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</si>
  <si>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</si>
  <si>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</si>
  <si>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</si>
  <si>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</si>
  <si>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</si>
  <si>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</si>
  <si>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</si>
  <si>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</si>
  <si>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</si>
  <si>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</si>
  <si>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</si>
  <si>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</si>
  <si>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</si>
  <si>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</si>
  <si>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</si>
  <si>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</si>
  <si>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</si>
  <si>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</si>
  <si>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</si>
  <si>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</si>
  <si>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</si>
  <si>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</si>
  <si>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</si>
  <si>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</si>
  <si>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</si>
  <si>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</si>
  <si>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</si>
  <si>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</si>
  <si>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</si>
  <si>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</si>
  <si>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</si>
  <si>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</si>
  <si>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</si>
  <si>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</si>
  <si>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</si>
  <si>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</si>
  <si>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</si>
  <si>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</si>
  <si>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</si>
  <si>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</si>
  <si>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</si>
  <si>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</si>
  <si>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</si>
  <si>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</si>
  <si>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</si>
  <si>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</si>
  <si>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</si>
  <si>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</si>
  <si>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</si>
  <si>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</si>
  <si>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</si>
  <si>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</si>
  <si>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</si>
  <si>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</si>
  <si>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</si>
  <si>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</si>
  <si>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</si>
  <si>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</si>
  <si>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</si>
  <si>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</si>
  <si>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</si>
  <si>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</si>
  <si>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</si>
  <si>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</si>
  <si>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</si>
  <si>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</si>
  <si>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</si>
  <si>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</si>
  <si>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</si>
  <si>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</si>
  <si>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</si>
  <si>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</si>
  <si>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</si>
  <si>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</si>
  <si>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</si>
  <si>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</si>
  <si>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</si>
  <si>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</si>
  <si>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</si>
  <si>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</si>
  <si>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</si>
  <si>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</si>
  <si>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</si>
  <si>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</si>
  <si>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</si>
  <si>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</si>
  <si>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</si>
  <si>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</si>
  <si>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</si>
  <si>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</si>
  <si>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</si>
  <si>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</si>
  <si>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</si>
  <si>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</si>
  <si>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</si>
  <si>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</si>
  <si>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</si>
  <si>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</si>
  <si>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</si>
  <si>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</si>
  <si>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</si>
  <si>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</si>
  <si>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</si>
  <si>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</si>
  <si>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</si>
  <si>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</si>
  <si>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</si>
  <si>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</si>
  <si>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</si>
  <si>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</si>
  <si>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</si>
  <si>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</si>
  <si>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</si>
  <si>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</si>
  <si>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</si>
  <si>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</si>
  <si>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</si>
  <si>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</si>
  <si>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</si>
  <si>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</si>
  <si>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</si>
  <si>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</si>
  <si>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</si>
  <si>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</si>
  <si>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</si>
  <si>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</si>
  <si>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</si>
  <si>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</si>
  <si>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</si>
  <si>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</si>
  <si>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</si>
  <si>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</si>
  <si>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</si>
  <si>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</si>
  <si>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</si>
  <si>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</si>
  <si>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</si>
  <si>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</si>
  <si>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</si>
  <si>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</si>
  <si>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</si>
  <si>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</si>
  <si>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</si>
  <si>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</si>
  <si>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</si>
  <si>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</si>
  <si>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</si>
  <si>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</si>
  <si>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</si>
  <si>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</si>
  <si>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</si>
  <si>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</si>
  <si>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</si>
  <si>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</si>
  <si>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</si>
  <si>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</si>
  <si>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</si>
  <si>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</si>
  <si>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</si>
  <si>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</si>
  <si>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</si>
  <si>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</si>
  <si>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</si>
  <si>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</si>
  <si>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</si>
  <si>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</si>
  <si>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</si>
  <si>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</si>
  <si>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</si>
  <si>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</si>
  <si>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</si>
  <si>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</si>
  <si>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</si>
  <si>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</si>
  <si>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</si>
  <si>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</si>
  <si>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</si>
  <si>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</si>
  <si>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</si>
  <si>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</si>
  <si>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</si>
  <si>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</si>
  <si>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</si>
  <si>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</si>
  <si>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</si>
  <si>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</si>
  <si>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</si>
  <si>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</si>
  <si>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</si>
  <si>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</si>
  <si>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</si>
  <si>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</si>
  <si>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</si>
  <si>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</si>
  <si>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</si>
  <si>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</si>
  <si>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</si>
  <si>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</si>
  <si>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</si>
  <si>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</si>
  <si>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</si>
  <si>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</si>
  <si>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</si>
  <si>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</si>
  <si>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</si>
  <si>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</si>
  <si>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</si>
  <si>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</si>
  <si>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</si>
  <si>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</si>
  <si>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</si>
  <si>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</si>
  <si>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</si>
  <si>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</si>
  <si>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</si>
  <si>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</si>
  <si>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</si>
  <si>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</si>
  <si>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</si>
  <si>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</si>
  <si>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</si>
  <si>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</si>
  <si>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</si>
  <si>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</si>
  <si>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</si>
  <si>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</si>
  <si>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</si>
  <si>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</si>
  <si>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</si>
  <si>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</si>
  <si>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</si>
  <si>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</si>
  <si>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</si>
  <si>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</si>
  <si>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</si>
  <si>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</si>
  <si>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</si>
  <si>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</si>
  <si>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</si>
  <si>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</si>
  <si>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</si>
  <si>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</si>
  <si>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</si>
  <si>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</si>
  <si>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</si>
  <si>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</si>
  <si>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</si>
  <si>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</si>
  <si>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</si>
  <si>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</si>
  <si>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</si>
  <si>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</si>
  <si>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</si>
  <si>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</si>
  <si>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</si>
  <si>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</si>
  <si>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</si>
  <si>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</si>
  <si>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</si>
  <si>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</si>
  <si>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</si>
  <si>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</si>
  <si>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</si>
  <si>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</si>
  <si>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</si>
  <si>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</si>
  <si>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</si>
  <si>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</si>
  <si>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</si>
  <si>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</si>
  <si>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</si>
  <si>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</si>
  <si>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</si>
  <si>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</si>
  <si>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</si>
  <si>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</si>
  <si>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</si>
  <si>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</si>
  <si>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</si>
  <si>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</si>
  <si>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</si>
  <si>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</si>
  <si>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</si>
  <si>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</si>
  <si>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</si>
  <si>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</si>
  <si>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</si>
  <si>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</si>
  <si>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</si>
  <si>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</si>
  <si>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</si>
  <si>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</si>
  <si>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</si>
  <si>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</si>
  <si>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</si>
  <si>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</si>
  <si>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</si>
  <si>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</si>
  <si>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</si>
  <si>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</si>
  <si>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</si>
  <si>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</si>
  <si>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</si>
  <si>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</si>
  <si>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</si>
  <si>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</si>
  <si>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</si>
  <si>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</si>
  <si>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</si>
  <si>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</si>
  <si>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</si>
  <si>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</si>
  <si>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</si>
  <si>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</si>
  <si>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</si>
  <si>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</si>
  <si>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</si>
  <si>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</si>
  <si>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</si>
  <si>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</si>
  <si>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</si>
  <si>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</si>
  <si>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</si>
  <si>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</si>
  <si>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</si>
  <si>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</si>
  <si>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</si>
  <si>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</si>
  <si>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</si>
  <si>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</si>
  <si>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</si>
  <si>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</si>
  <si>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</si>
  <si>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</si>
  <si>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</si>
  <si>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</si>
  <si>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</si>
  <si>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</si>
  <si>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</si>
  <si>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</si>
  <si>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</si>
  <si>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</si>
  <si>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</si>
  <si>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</si>
  <si>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</si>
  <si>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</si>
  <si>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</si>
  <si>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</si>
  <si>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</si>
  <si>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</si>
  <si>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</si>
  <si>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</si>
  <si>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</si>
  <si>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</si>
  <si>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</si>
  <si>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</si>
  <si>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</si>
  <si>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</si>
  <si>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</si>
  <si>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</si>
  <si>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</si>
  <si>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</si>
  <si>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</si>
  <si>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</si>
  <si>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</si>
  <si>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</si>
  <si>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</si>
  <si>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</si>
  <si>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</si>
  <si>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</si>
  <si>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</si>
  <si>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</si>
  <si>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</si>
  <si>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</si>
  <si>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</si>
  <si>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</si>
  <si>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</si>
  <si>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</si>
  <si>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</si>
  <si>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</si>
  <si>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</si>
  <si>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</si>
  <si>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</si>
  <si>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</si>
  <si>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</si>
  <si>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</si>
  <si>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</si>
  <si>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</si>
  <si>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</si>
  <si>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</si>
  <si>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</si>
  <si>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</si>
  <si>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</si>
  <si>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</si>
  <si>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</si>
  <si>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</si>
  <si>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</si>
  <si>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</si>
  <si>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</si>
  <si>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</si>
  <si>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</si>
  <si>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</si>
  <si>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</si>
  <si>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</si>
  <si>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</si>
  <si>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</si>
  <si>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</si>
  <si>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</si>
  <si>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</si>
  <si>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</si>
  <si>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</si>
  <si>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</si>
  <si>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</si>
  <si>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</si>
  <si>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</si>
  <si>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</si>
  <si>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</si>
  <si>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</si>
  <si>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</si>
  <si>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</si>
  <si>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</si>
  <si>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</si>
  <si>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</si>
  <si>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</si>
  <si>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</si>
  <si>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</si>
  <si>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</si>
  <si>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</si>
  <si>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</si>
  <si>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</si>
  <si>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</si>
  <si>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</si>
  <si>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</si>
  <si>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</si>
  <si>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</si>
  <si>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</si>
  <si>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</si>
  <si>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</si>
  <si>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</si>
  <si>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</si>
  <si>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</si>
  <si>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</si>
  <si>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</si>
  <si>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</si>
  <si>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</si>
  <si>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</si>
  <si>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</si>
  <si>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</si>
  <si>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</si>
  <si>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</si>
  <si>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</si>
  <si>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</si>
  <si>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</si>
  <si>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</si>
  <si>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</si>
  <si>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</si>
  <si>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</si>
  <si>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</si>
  <si>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</si>
  <si>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</si>
  <si>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</si>
  <si>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</si>
  <si>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</si>
  <si>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</si>
  <si>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</si>
  <si>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</si>
  <si>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</si>
  <si>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</si>
  <si>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</si>
  <si>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</si>
  <si>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</si>
  <si>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</si>
  <si>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</si>
  <si>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</si>
  <si>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</si>
  <si>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</si>
  <si>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</si>
  <si>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</si>
  <si>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</si>
  <si>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</si>
  <si>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</si>
  <si>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</si>
  <si>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</si>
  <si>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</si>
  <si>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</si>
  <si>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</si>
  <si>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</si>
  <si>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</si>
  <si>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</si>
  <si>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</si>
  <si>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</si>
  <si>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</si>
  <si>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</si>
  <si>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</si>
  <si>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</si>
  <si>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</si>
  <si>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</si>
  <si>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</si>
  <si>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</si>
  <si>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</si>
  <si>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</si>
  <si>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</si>
  <si>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</si>
  <si>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</si>
  <si>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</si>
  <si>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</si>
  <si>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</si>
  <si>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</si>
  <si>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</si>
  <si>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</si>
  <si>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</si>
  <si>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</si>
  <si>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</si>
  <si>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</si>
  <si>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</si>
  <si>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</si>
  <si>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</si>
  <si>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</si>
  <si>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</si>
  <si>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</si>
  <si>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</si>
  <si>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</si>
  <si>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</si>
  <si>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</si>
  <si>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</si>
  <si>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</si>
  <si>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</si>
  <si>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</si>
  <si>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</si>
  <si>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</si>
  <si>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</si>
  <si>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</si>
  <si>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</si>
  <si>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</si>
  <si>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</si>
  <si>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</si>
  <si>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</si>
  <si>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</si>
  <si>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</si>
  <si>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</si>
  <si>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</si>
  <si>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</si>
  <si>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</si>
  <si>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</si>
  <si>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</si>
  <si>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</si>
  <si>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</si>
  <si>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</si>
  <si>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</si>
  <si>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</si>
  <si>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</si>
  <si>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</si>
  <si>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</si>
  <si>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</si>
  <si>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</si>
  <si>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</si>
  <si>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</si>
  <si>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</si>
  <si>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</si>
  <si>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</si>
  <si>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</si>
  <si>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</si>
  <si>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</si>
  <si>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</si>
  <si>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</si>
  <si>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</si>
  <si>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</si>
  <si>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</si>
  <si>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</si>
  <si>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</si>
  <si>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</si>
  <si>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</si>
  <si>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</si>
  <si>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</si>
  <si>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</si>
  <si>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</si>
  <si>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</si>
  <si>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</si>
  <si>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</si>
  <si>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</si>
  <si>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</si>
  <si>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</si>
  <si>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</si>
  <si>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</si>
  <si>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</si>
  <si>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</si>
  <si>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</si>
  <si>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</si>
  <si>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</si>
  <si>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</si>
  <si>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</si>
  <si>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</si>
  <si>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</si>
  <si>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</si>
  <si>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</si>
  <si>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</si>
  <si>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</si>
  <si>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</si>
  <si>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</si>
  <si>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</si>
  <si>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</si>
  <si>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</si>
  <si>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</si>
  <si>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</si>
  <si>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</si>
  <si>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</si>
  <si>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</si>
  <si>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</si>
  <si>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</si>
  <si>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</si>
  <si>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</si>
  <si>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</si>
  <si>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</si>
  <si>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</si>
  <si>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</si>
  <si>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</si>
  <si>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</si>
  <si>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</si>
  <si>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</si>
  <si>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</si>
  <si>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</si>
  <si>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</si>
  <si>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</si>
  <si>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</si>
  <si>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</si>
  <si>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</si>
  <si>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</si>
  <si>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</si>
  <si>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</si>
  <si>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</si>
  <si>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</si>
  <si>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</si>
  <si>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</si>
  <si>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</si>
  <si>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</si>
  <si>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</si>
  <si>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</si>
  <si>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</si>
  <si>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</si>
  <si>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</si>
  <si>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</si>
  <si>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</si>
  <si>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</si>
  <si>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</si>
  <si>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</si>
  <si>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</si>
  <si>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</si>
  <si>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</si>
  <si>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</si>
  <si>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</si>
  <si>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</si>
  <si>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</si>
  <si>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</si>
  <si>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</si>
  <si>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</si>
  <si>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</si>
  <si>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</si>
  <si>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</si>
  <si>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</si>
  <si>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</si>
  <si>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</si>
  <si>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</si>
  <si>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</si>
  <si>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</si>
  <si>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</si>
  <si>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</si>
  <si>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</si>
  <si>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</si>
  <si>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</si>
  <si>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</si>
  <si>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</si>
  <si>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</si>
  <si>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</si>
  <si>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</si>
  <si>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</si>
  <si>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</si>
  <si>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</si>
  <si>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</si>
  <si>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</si>
  <si>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</si>
  <si>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</si>
  <si>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</si>
  <si>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</si>
  <si>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</si>
  <si>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</si>
  <si>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</si>
  <si>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</si>
  <si>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</si>
  <si>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</si>
  <si>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</si>
  <si>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</si>
  <si>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</si>
  <si>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</si>
  <si>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</si>
  <si>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</si>
  <si>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</si>
  <si>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</si>
  <si>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</si>
  <si>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</si>
  <si>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</si>
  <si>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</si>
  <si>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</si>
  <si>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</si>
  <si>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</si>
  <si>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</si>
  <si>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</si>
  <si>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</si>
  <si>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</si>
  <si>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</si>
  <si>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</si>
  <si>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</si>
  <si>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</si>
  <si>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</si>
  <si>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</si>
  <si>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</si>
  <si>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</si>
  <si>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</si>
  <si>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</si>
  <si>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</si>
  <si>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</si>
  <si>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</si>
  <si>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</si>
  <si>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</si>
  <si>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</si>
  <si>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</si>
  <si>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</si>
  <si>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</si>
  <si>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</si>
  <si>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</si>
  <si>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</si>
  <si>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</si>
  <si>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</si>
  <si>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</si>
  <si>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</si>
  <si>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</si>
  <si>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</si>
  <si>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</si>
  <si>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</si>
  <si>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</si>
  <si>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</si>
  <si>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</si>
  <si>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</si>
  <si>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</si>
  <si>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</si>
  <si>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</si>
  <si>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</si>
  <si>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</si>
  <si>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</si>
  <si>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</si>
  <si>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</si>
  <si>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</si>
  <si>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</si>
  <si>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</si>
  <si>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</si>
  <si>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</si>
  <si>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</si>
  <si>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</si>
  <si>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</si>
  <si>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</si>
  <si>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</si>
  <si>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</si>
  <si>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</si>
  <si>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</si>
  <si>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</si>
  <si>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</si>
  <si>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</si>
  <si>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</si>
  <si>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</si>
  <si>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</si>
  <si>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</si>
  <si>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</si>
  <si>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</si>
  <si>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</si>
  <si>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</si>
  <si>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</si>
  <si>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</si>
  <si>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</si>
  <si>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</si>
  <si>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</si>
  <si>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</si>
  <si>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</si>
  <si>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</si>
  <si>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</si>
  <si>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</si>
  <si>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</si>
  <si>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</si>
  <si>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</si>
  <si>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</si>
  <si>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</si>
  <si>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</si>
  <si>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</si>
  <si>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</si>
  <si>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</si>
  <si>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</si>
  <si>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</si>
  <si>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</si>
  <si>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</si>
  <si>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</si>
  <si>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</si>
  <si>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</si>
  <si>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</si>
  <si>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</si>
  <si>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</si>
  <si>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</si>
  <si>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</si>
  <si>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</si>
  <si>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</si>
  <si>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</si>
  <si>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</si>
  <si>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</si>
  <si>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</si>
  <si>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</si>
  <si>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</si>
  <si>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</si>
  <si>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</si>
  <si>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</si>
  <si>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</si>
  <si>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</si>
  <si>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</si>
  <si>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</si>
  <si>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</si>
  <si>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</si>
  <si>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</si>
  <si>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</si>
  <si>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</si>
  <si>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</si>
  <si>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</si>
  <si>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</si>
  <si>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</si>
  <si>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</si>
  <si>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</si>
  <si>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</si>
  <si>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</si>
  <si>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</si>
  <si>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</si>
  <si>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</si>
  <si>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</si>
  <si>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</si>
  <si>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</si>
  <si>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</si>
  <si>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</si>
  <si>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</si>
  <si>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</si>
  <si>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</si>
  <si>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</si>
  <si>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</si>
  <si>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</si>
  <si>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</si>
  <si>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</si>
  <si>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</si>
  <si>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</si>
  <si>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</si>
  <si>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</si>
  <si>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</si>
  <si>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</si>
  <si>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</si>
  <si>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</si>
  <si>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</si>
  <si>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</si>
  <si>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</si>
  <si>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</si>
  <si>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</si>
  <si>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</si>
  <si>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</si>
  <si>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</si>
  <si>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</si>
  <si>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</si>
  <si>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</si>
  <si>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</si>
  <si>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</si>
  <si>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</si>
  <si>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</si>
  <si>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</si>
  <si>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</si>
  <si>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</si>
  <si>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</si>
  <si>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</si>
  <si>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</si>
  <si>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</si>
  <si>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</si>
  <si>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</si>
  <si>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</si>
  <si>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</si>
  <si>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</si>
  <si>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</si>
  <si>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</si>
  <si>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</si>
  <si>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</si>
  <si>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</si>
  <si>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</si>
  <si>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</si>
  <si>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</si>
  <si>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</si>
  <si>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</si>
  <si>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</si>
  <si>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</si>
  <si>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</si>
  <si>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</si>
  <si>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</si>
  <si>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</si>
  <si>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</si>
  <si>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</si>
  <si>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</si>
  <si>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</si>
  <si>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</si>
  <si>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</si>
  <si>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</si>
  <si>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</si>
  <si>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</si>
  <si>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</si>
  <si>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</si>
  <si>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</si>
  <si>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</si>
  <si>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</si>
  <si>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</si>
  <si>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</si>
  <si>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</si>
  <si>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</si>
  <si>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</si>
  <si>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</si>
  <si>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</si>
  <si>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</si>
  <si>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</si>
  <si>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</si>
  <si>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</si>
  <si>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</si>
  <si>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</si>
  <si>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</si>
  <si>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</si>
  <si>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</si>
  <si>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</si>
  <si>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</si>
  <si>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</si>
  <si>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</si>
  <si>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</si>
  <si>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</si>
  <si>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</si>
  <si>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</si>
  <si>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</si>
  <si>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</si>
  <si>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</si>
  <si>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</si>
  <si>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</si>
  <si>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</si>
  <si>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</si>
  <si>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</si>
  <si>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</si>
  <si>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</si>
  <si>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</si>
  <si>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</si>
  <si>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</si>
  <si>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</si>
  <si>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</si>
  <si>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</si>
  <si>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</si>
  <si>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</si>
  <si>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</si>
  <si>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</si>
  <si>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</si>
  <si>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</si>
  <si>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</si>
  <si>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</si>
  <si>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</si>
  <si>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</si>
  <si>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</si>
  <si>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</si>
  <si>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</si>
  <si>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</si>
  <si>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</si>
  <si>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</si>
  <si>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</si>
  <si>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</si>
  <si>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</si>
  <si>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</si>
  <si>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</si>
  <si>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</si>
  <si>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</si>
  <si>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</si>
  <si>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</si>
  <si>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</si>
  <si>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</si>
  <si>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</si>
  <si>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</si>
  <si>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</si>
  <si>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</si>
  <si>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</si>
  <si>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</si>
  <si>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</si>
  <si>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</si>
  <si>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</si>
  <si>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</si>
  <si>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</si>
  <si>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</si>
  <si>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</si>
  <si>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</si>
  <si>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</si>
  <si>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</si>
  <si>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</si>
  <si>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</si>
  <si>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</si>
  <si>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</si>
  <si>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</si>
  <si>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</si>
  <si>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</si>
  <si>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</si>
  <si>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</si>
  <si>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</si>
  <si>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</si>
  <si>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</si>
  <si>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</si>
  <si>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</si>
  <si>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</si>
  <si>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</si>
  <si>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</si>
  <si>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</si>
  <si>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</si>
  <si>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</si>
  <si>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</si>
  <si>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</si>
  <si>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</si>
  <si>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</si>
  <si>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</si>
  <si>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</si>
  <si>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</si>
  <si>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</si>
  <si>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</si>
  <si>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</si>
  <si>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</si>
  <si>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</si>
  <si>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</si>
  <si>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</si>
  <si>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</si>
  <si>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</si>
  <si>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</si>
  <si>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</si>
  <si>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</si>
  <si>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</si>
  <si>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</si>
  <si>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</si>
  <si>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</si>
  <si>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</si>
  <si>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</si>
  <si>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</si>
  <si>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</si>
  <si>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</si>
  <si>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</si>
  <si>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</si>
  <si>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</si>
  <si>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</si>
  <si>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</si>
  <si>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</si>
  <si>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</si>
  <si>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</si>
  <si>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</si>
  <si>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</si>
  <si>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</si>
  <si>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</si>
  <si>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</si>
  <si>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</si>
  <si>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</si>
  <si>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</si>
  <si>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</si>
  <si>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</si>
  <si>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</si>
  <si>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</si>
  <si>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</si>
  <si>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</si>
  <si>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</si>
  <si>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</si>
  <si>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</si>
  <si>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</si>
  <si>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</si>
  <si>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</si>
  <si>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</si>
  <si>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</si>
  <si>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</si>
  <si>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</si>
  <si>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</si>
  <si>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</si>
  <si>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</si>
  <si>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</si>
  <si>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</si>
  <si>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</si>
  <si>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</si>
  <si>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</si>
  <si>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</si>
  <si>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</si>
  <si>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</si>
  <si>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</si>
  <si>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</si>
  <si>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</si>
  <si>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</si>
  <si>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</si>
  <si>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</si>
  <si>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</si>
  <si>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</si>
  <si>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</si>
  <si>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</si>
  <si>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</si>
  <si>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</si>
  <si>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</si>
  <si>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</si>
  <si>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</si>
  <si>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</si>
  <si>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</si>
  <si>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</si>
  <si>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</si>
  <si>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</si>
  <si>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</si>
  <si>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</si>
  <si>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</si>
  <si>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</si>
  <si>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</si>
  <si>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</si>
  <si>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</si>
  <si>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</si>
  <si>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</si>
  <si>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</si>
  <si>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</si>
  <si>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</si>
  <si>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</si>
  <si>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</si>
  <si>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</si>
  <si>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</si>
  <si>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</si>
  <si>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</si>
  <si>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</si>
  <si>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</si>
  <si>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</si>
  <si>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</si>
  <si>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</si>
  <si>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</si>
  <si>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</si>
  <si>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</si>
  <si>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</si>
  <si>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</si>
  <si>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</si>
  <si>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</si>
  <si>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</si>
  <si>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</si>
  <si>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</si>
  <si>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</si>
  <si>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</si>
  <si>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</si>
  <si>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</si>
  <si>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</si>
  <si>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</si>
  <si>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</si>
  <si>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</si>
  <si>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</si>
  <si>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</si>
  <si>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</si>
  <si>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</si>
  <si>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</si>
  <si>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</si>
  <si>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</si>
  <si>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</si>
  <si>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</si>
  <si>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</si>
  <si>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</si>
  <si>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</si>
  <si>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</si>
  <si>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</si>
  <si>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</si>
  <si>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</si>
  <si>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</si>
  <si>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</si>
  <si>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</si>
  <si>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</si>
  <si>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</si>
  <si>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</si>
  <si>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</si>
  <si>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</si>
  <si>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</si>
  <si>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</si>
  <si>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</si>
  <si>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</si>
  <si>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</si>
  <si>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</si>
  <si>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</si>
  <si>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</si>
  <si>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</si>
  <si>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</si>
  <si>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</si>
  <si>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</si>
  <si>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</si>
  <si>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</si>
  <si>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</si>
  <si>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</si>
  <si>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</si>
  <si>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</si>
  <si>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</si>
  <si>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</si>
  <si>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</si>
  <si>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</si>
  <si>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</si>
  <si>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</si>
  <si>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</si>
  <si>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</si>
  <si>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</si>
  <si>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</si>
  <si>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</si>
  <si>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</si>
  <si>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</si>
  <si>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</si>
  <si>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</si>
  <si>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</si>
  <si>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</si>
  <si>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</si>
  <si>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</si>
  <si>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</si>
  <si>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</si>
  <si>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</si>
  <si>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</si>
  <si>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</si>
  <si>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</si>
  <si>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</si>
  <si>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</si>
  <si>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</si>
  <si>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</si>
  <si>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</si>
  <si>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</si>
  <si>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</si>
  <si>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</si>
  <si>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</si>
  <si>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</si>
  <si>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</si>
  <si>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</si>
  <si>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</si>
  <si>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</si>
  <si>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</si>
  <si>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</si>
  <si>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</si>
  <si>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</si>
  <si>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</si>
  <si>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</si>
  <si>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</si>
  <si>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</si>
  <si>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</si>
  <si>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</si>
  <si>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</si>
  <si>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</si>
  <si>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</si>
  <si>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</si>
  <si>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</si>
  <si>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</si>
  <si>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</si>
  <si>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</si>
  <si>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</si>
  <si>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</si>
  <si>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</si>
  <si>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</si>
  <si>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</si>
  <si>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</si>
  <si>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</si>
  <si>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</si>
  <si>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</si>
  <si>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</si>
  <si>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</si>
  <si>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</si>
  <si>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</si>
  <si>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</si>
  <si>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</si>
  <si>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</si>
  <si>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</si>
  <si>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</si>
  <si>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</si>
  <si>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</si>
  <si>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</si>
  <si>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</si>
  <si>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</si>
  <si>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</si>
  <si>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</si>
  <si>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</si>
  <si>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</si>
  <si>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</si>
  <si>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</si>
  <si>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</si>
  <si>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</si>
  <si>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</si>
  <si>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</si>
  <si>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</si>
  <si>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</si>
  <si>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</si>
  <si>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</si>
  <si>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</si>
  <si>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</si>
  <si>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</si>
  <si>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</si>
  <si>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</si>
  <si>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</si>
  <si>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</si>
  <si>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</si>
  <si>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</si>
  <si>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</si>
  <si>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</si>
  <si>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</si>
  <si>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</si>
  <si>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</si>
  <si>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</si>
  <si>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</si>
  <si>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</si>
  <si>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</si>
  <si>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</si>
  <si>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</si>
  <si>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</si>
  <si>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</si>
  <si>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</si>
  <si>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</si>
  <si>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</si>
  <si>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</si>
  <si>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</si>
  <si>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</si>
  <si>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</si>
  <si>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</si>
  <si>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</si>
  <si>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</si>
  <si>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</si>
  <si>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</si>
  <si>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</si>
  <si>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</si>
  <si>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</si>
  <si>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</si>
  <si>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</si>
  <si>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</si>
  <si>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</si>
  <si>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</si>
  <si>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</si>
  <si>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</si>
  <si>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</si>
  <si>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</si>
  <si>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</si>
  <si>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</si>
  <si>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</si>
  <si>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</si>
  <si>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</si>
  <si>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</si>
  <si>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</si>
  <si>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</si>
  <si>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</si>
  <si>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</si>
  <si>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</si>
  <si>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</si>
  <si>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</si>
  <si>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</si>
  <si>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</si>
  <si>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</si>
  <si>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</si>
  <si>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</si>
  <si>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</si>
  <si>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</si>
  <si>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</si>
  <si>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</si>
  <si>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</si>
  <si>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</si>
  <si>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</si>
  <si>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</si>
  <si>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</si>
  <si>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</si>
  <si>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</si>
  <si>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</si>
  <si>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</si>
  <si>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</si>
  <si>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</si>
  <si>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</si>
  <si>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</si>
  <si>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</si>
  <si>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</si>
  <si>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</si>
  <si>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</si>
  <si>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</si>
  <si>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</si>
  <si>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</si>
  <si>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</si>
  <si>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</si>
  <si>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</si>
  <si>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</si>
  <si>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</si>
  <si>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</si>
  <si>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</si>
  <si>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</si>
  <si>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</si>
  <si>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</si>
  <si>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</si>
  <si>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</si>
  <si>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</si>
  <si>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</si>
  <si>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</si>
  <si>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</si>
  <si>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</si>
  <si>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</si>
  <si>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</si>
  <si>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</si>
  <si>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</si>
  <si>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</si>
  <si>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</si>
  <si>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</si>
  <si>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</si>
  <si>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</si>
  <si>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</si>
  <si>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</si>
  <si>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</si>
  <si>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</si>
  <si>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</si>
  <si>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</si>
  <si>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</si>
  <si>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</si>
  <si>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</si>
  <si>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</si>
  <si>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</si>
  <si>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</si>
  <si>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</si>
  <si>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</si>
  <si>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</si>
  <si>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</si>
  <si>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</si>
  <si>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</si>
  <si>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</si>
  <si>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</si>
  <si>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</si>
  <si>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</si>
  <si>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</si>
  <si>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</si>
  <si>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</si>
  <si>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</si>
  <si>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</si>
  <si>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</si>
  <si>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</si>
  <si>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</si>
  <si>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</si>
  <si>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</si>
  <si>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</si>
  <si>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</si>
  <si>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</si>
  <si>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</si>
  <si>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</si>
  <si>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</si>
  <si>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</si>
  <si>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</si>
  <si>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</si>
  <si>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</si>
  <si>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</si>
  <si>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</si>
  <si>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</si>
  <si>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</si>
  <si>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</si>
  <si>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</si>
  <si>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</si>
  <si>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</si>
  <si>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</si>
  <si>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</si>
  <si>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</si>
  <si>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</si>
  <si>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</si>
  <si>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</si>
  <si>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</si>
  <si>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</si>
  <si>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</si>
  <si>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</si>
  <si>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</si>
  <si>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</si>
  <si>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</si>
  <si>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</si>
  <si>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</si>
  <si>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</si>
  <si>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</si>
  <si>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</si>
  <si>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</si>
  <si>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</si>
  <si>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</si>
  <si>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</si>
  <si>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</si>
  <si>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</si>
  <si>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</si>
  <si>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</si>
  <si>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</si>
  <si>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</si>
  <si>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</si>
  <si>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</si>
  <si>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</si>
  <si>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</si>
  <si>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</si>
  <si>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</si>
  <si>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</si>
  <si>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</si>
  <si>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</si>
  <si>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</si>
  <si>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</si>
  <si>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</si>
  <si>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</si>
  <si>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</si>
  <si>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</si>
  <si>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</si>
  <si>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</si>
  <si>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</si>
  <si>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</si>
  <si>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</si>
  <si>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</si>
  <si>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</si>
  <si>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</si>
  <si>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</si>
  <si>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</si>
  <si>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</si>
  <si>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</si>
  <si>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</si>
  <si>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</si>
  <si>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</si>
  <si>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</si>
  <si>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</si>
  <si>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</si>
  <si>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</si>
  <si>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</si>
  <si>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</si>
  <si>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</si>
  <si>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</si>
  <si>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</si>
  <si>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</si>
  <si>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</si>
  <si>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</si>
  <si>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</si>
  <si>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</si>
  <si>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</si>
  <si>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</si>
  <si>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</si>
  <si>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</si>
  <si>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</si>
  <si>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</si>
  <si>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</si>
  <si>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</si>
  <si>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</si>
  <si>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</si>
  <si>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</si>
  <si>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</si>
  <si>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</si>
  <si>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</si>
  <si>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</si>
  <si>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</si>
  <si>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</si>
  <si>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</si>
  <si>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</si>
  <si>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</si>
  <si>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</si>
  <si>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</si>
  <si>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</si>
  <si>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</si>
  <si>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</si>
  <si>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</si>
  <si>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</si>
  <si>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</si>
  <si>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</si>
  <si>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</si>
  <si>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</si>
  <si>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</si>
  <si>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</si>
  <si>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</si>
  <si>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</si>
  <si>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</si>
  <si>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</si>
  <si>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</si>
  <si>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</si>
  <si>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</si>
  <si>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</si>
  <si>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</si>
  <si>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</si>
  <si>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</si>
  <si>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</si>
  <si>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</si>
  <si>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</si>
  <si>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</si>
  <si>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</si>
  <si>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</si>
  <si>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</si>
  <si>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</si>
  <si>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</si>
  <si>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</si>
  <si>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</si>
  <si>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</si>
  <si>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</si>
  <si>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</si>
  <si>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</si>
  <si>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</si>
  <si>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</si>
  <si>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</si>
  <si>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</si>
  <si>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</si>
  <si>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</si>
  <si>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</si>
  <si>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</si>
  <si>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</si>
  <si>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</si>
  <si>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</si>
  <si>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</si>
  <si>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</si>
  <si>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</si>
  <si>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</si>
  <si>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</si>
  <si>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</si>
  <si>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</si>
  <si>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</si>
  <si>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</si>
  <si>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</si>
  <si>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</si>
  <si>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</si>
  <si>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</si>
  <si>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</si>
  <si>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</si>
  <si>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</si>
  <si>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</si>
  <si>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</si>
  <si>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</si>
  <si>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</si>
  <si>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</si>
  <si>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</si>
  <si>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</si>
  <si>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</si>
  <si>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</si>
  <si>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</si>
  <si>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</si>
  <si>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</si>
  <si>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</si>
  <si>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</si>
  <si>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</si>
  <si>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</si>
  <si>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</si>
  <si>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</si>
  <si>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</si>
  <si>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</si>
  <si>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</si>
  <si>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</si>
  <si>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</si>
  <si>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</si>
  <si>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</si>
  <si>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</si>
  <si>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</si>
  <si>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</si>
  <si>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</si>
  <si>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</si>
  <si>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</si>
  <si>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</si>
  <si>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</si>
  <si>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</si>
  <si>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</si>
  <si>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</si>
  <si>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</si>
  <si>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</si>
  <si>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</si>
  <si>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</si>
  <si>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</si>
  <si>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</si>
  <si>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</si>
  <si>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</si>
  <si>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</si>
  <si>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</si>
  <si>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</si>
  <si>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</si>
  <si>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</si>
  <si>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</si>
  <si>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</si>
  <si>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</si>
  <si>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</si>
  <si>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</si>
  <si>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</si>
  <si>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</si>
  <si>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</si>
  <si>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</si>
  <si>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</si>
  <si>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</si>
  <si>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</si>
  <si>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</si>
  <si>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</si>
  <si>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</si>
  <si>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</si>
  <si>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</si>
  <si>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</si>
  <si>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</si>
  <si>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</si>
  <si>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</si>
  <si>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</si>
  <si>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</si>
  <si>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</si>
  <si>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</si>
  <si>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</si>
  <si>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</si>
  <si>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</si>
  <si>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</si>
  <si>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</si>
  <si>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</si>
  <si>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</si>
  <si>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</si>
  <si>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</si>
  <si>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</si>
  <si>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</si>
  <si>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</si>
  <si>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</si>
  <si>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</si>
  <si>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</si>
  <si>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</si>
  <si>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</si>
  <si>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</si>
  <si>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</si>
  <si>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</si>
  <si>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</si>
  <si>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</si>
  <si>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</si>
  <si>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</si>
  <si>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</si>
  <si>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</si>
  <si>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</si>
  <si>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</si>
  <si>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</si>
  <si>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</si>
  <si>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</si>
  <si>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</si>
  <si>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</si>
  <si>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</si>
  <si>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</si>
  <si>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</si>
  <si>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</si>
  <si>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</si>
  <si>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</si>
  <si>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</si>
  <si>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</si>
  <si>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</si>
  <si>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</si>
  <si>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</si>
  <si>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</si>
  <si>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</si>
  <si>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</si>
  <si>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</si>
  <si>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</si>
  <si>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</si>
  <si>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</si>
  <si>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</si>
  <si>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</si>
  <si>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</si>
  <si>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</si>
  <si>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</si>
  <si>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</si>
  <si>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</si>
  <si>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</si>
  <si>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</si>
  <si>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</si>
  <si>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</si>
  <si>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</si>
  <si>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</si>
  <si>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</si>
  <si>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</si>
  <si>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</si>
  <si>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</si>
  <si>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</si>
  <si>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</si>
  <si>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</si>
  <si>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</si>
  <si>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</si>
  <si>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</si>
  <si>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</si>
  <si>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</si>
  <si>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</si>
  <si>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</si>
  <si>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</si>
  <si>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</si>
  <si>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</si>
  <si>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</si>
  <si>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</si>
  <si>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</si>
  <si>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</si>
  <si>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</si>
  <si>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</si>
  <si>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</si>
  <si>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</si>
  <si>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</si>
  <si>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</si>
  <si>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</si>
  <si>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</si>
  <si>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</si>
  <si>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</si>
  <si>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</si>
  <si>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</si>
  <si>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</si>
  <si>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</si>
  <si>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</si>
  <si>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</si>
  <si>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</si>
  <si>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</si>
  <si>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</si>
  <si>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</si>
  <si>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</si>
  <si>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</si>
  <si>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</si>
  <si>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</si>
  <si>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</si>
  <si>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</si>
  <si>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</si>
  <si>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</si>
  <si>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</si>
  <si>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</si>
  <si>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</si>
  <si>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</si>
  <si>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</si>
  <si>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</si>
  <si>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</si>
  <si>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</si>
  <si>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</si>
  <si>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</si>
  <si>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</si>
  <si>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</si>
  <si>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</si>
  <si>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</si>
  <si>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</si>
  <si>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</si>
  <si>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</si>
  <si>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</si>
  <si>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</si>
  <si>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</si>
  <si>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</si>
  <si>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</si>
  <si>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</si>
  <si>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</si>
  <si>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</si>
  <si>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</si>
  <si>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</si>
  <si>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</si>
  <si>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</si>
  <si>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</si>
  <si>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</si>
  <si>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</si>
  <si>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</si>
  <si>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</si>
  <si>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</si>
  <si>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</si>
  <si>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</si>
  <si>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</si>
  <si>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</si>
  <si>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</si>
  <si>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</si>
  <si>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</si>
  <si>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</si>
  <si>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</si>
  <si>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</si>
  <si>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</si>
  <si>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</si>
  <si>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</si>
  <si>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</si>
  <si>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</si>
  <si>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</si>
  <si>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</si>
  <si>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</si>
  <si>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</si>
  <si>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</si>
  <si>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</si>
  <si>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</si>
  <si>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</si>
  <si>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</si>
  <si>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</si>
  <si>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</si>
  <si>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</si>
  <si>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</si>
  <si>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</si>
  <si>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</si>
  <si>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</si>
  <si>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</si>
  <si>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</si>
  <si>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</si>
  <si>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</si>
  <si>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</si>
  <si>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</si>
  <si>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</si>
  <si>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</si>
  <si>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</si>
  <si>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</si>
  <si>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</si>
  <si>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</si>
  <si>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</si>
  <si>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</si>
  <si>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</si>
  <si>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</si>
  <si>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</si>
  <si>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</si>
  <si>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</si>
  <si>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</si>
  <si>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</si>
  <si>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</si>
  <si>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</si>
  <si>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</si>
  <si>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</si>
  <si>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</si>
  <si>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</si>
  <si>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</si>
  <si>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</si>
  <si>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</si>
  <si>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</si>
  <si>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</si>
  <si>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</si>
  <si>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</si>
  <si>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</si>
  <si>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</si>
  <si>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</si>
  <si>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</si>
  <si>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</si>
  <si>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</si>
  <si>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</si>
  <si>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</si>
  <si>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</si>
  <si>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</si>
  <si>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</si>
  <si>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</si>
  <si>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</si>
  <si>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</si>
  <si>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</si>
  <si>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</si>
  <si>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</si>
  <si>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</si>
  <si>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</si>
  <si>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</si>
  <si>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</si>
  <si>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</si>
  <si>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</si>
  <si>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</si>
  <si>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</si>
  <si>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</si>
  <si>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</si>
  <si>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</si>
  <si>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</si>
  <si>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</si>
  <si>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</si>
  <si>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</si>
  <si>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</si>
  <si>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</si>
  <si>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</si>
  <si>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</si>
  <si>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</si>
  <si>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</si>
  <si>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</si>
  <si>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</si>
  <si>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</si>
  <si>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</si>
  <si>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</si>
  <si>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</si>
  <si>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</si>
  <si>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</si>
  <si>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</si>
  <si>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</si>
  <si>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</si>
  <si>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</si>
  <si>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</si>
  <si>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</si>
  <si>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</si>
  <si>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</si>
  <si>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</si>
  <si>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</si>
  <si>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</si>
  <si>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</si>
  <si>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</si>
  <si>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</si>
  <si>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</si>
  <si>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</si>
  <si>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</si>
  <si>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</si>
  <si>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</si>
  <si>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</si>
  <si>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</si>
  <si>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</si>
  <si>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</si>
  <si>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</si>
  <si>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</si>
  <si>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</si>
  <si>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</si>
  <si>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</si>
  <si>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</si>
  <si>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</si>
  <si>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</si>
  <si>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</si>
  <si>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</si>
  <si>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</si>
  <si>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</si>
  <si>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</si>
  <si>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</si>
  <si>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</si>
  <si>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</si>
  <si>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</si>
  <si>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</si>
  <si>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</si>
  <si>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</si>
  <si>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</si>
  <si>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</si>
  <si>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</si>
  <si>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</si>
  <si>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</si>
  <si>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</si>
  <si>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</si>
  <si>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</si>
  <si>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</si>
  <si>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</si>
  <si>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</si>
  <si>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</si>
  <si>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</si>
  <si>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</si>
  <si>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</si>
  <si>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</si>
  <si>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</si>
  <si>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</si>
  <si>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</si>
  <si>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</si>
  <si>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</si>
  <si>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</si>
  <si>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</si>
  <si>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</si>
  <si>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</si>
  <si>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</si>
  <si>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</si>
  <si>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</si>
  <si>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</si>
  <si>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</si>
  <si>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</si>
  <si>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</si>
  <si>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</si>
  <si>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</si>
  <si>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</si>
  <si>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</si>
  <si>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</si>
  <si>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</si>
  <si>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</si>
  <si>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</si>
  <si>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</si>
  <si>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</si>
  <si>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</si>
  <si>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</si>
  <si>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</si>
  <si>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</si>
  <si>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</si>
  <si>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</si>
  <si>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</si>
  <si>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</si>
  <si>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</si>
  <si>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</si>
  <si>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</si>
  <si>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</si>
  <si>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</si>
  <si>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</si>
  <si>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</si>
  <si>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</si>
  <si>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</si>
  <si>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</si>
  <si>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</si>
  <si>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</si>
  <si>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</si>
  <si>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</si>
  <si>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</si>
  <si>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</si>
  <si>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</si>
  <si>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</si>
  <si>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</si>
  <si>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</si>
  <si>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</si>
  <si>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</si>
  <si>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</si>
  <si>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</si>
  <si>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</si>
  <si>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</si>
  <si>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</si>
  <si>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</si>
  <si>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</si>
  <si>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</si>
  <si>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</si>
  <si>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</si>
  <si>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</si>
  <si>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</si>
  <si>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</si>
  <si>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</si>
  <si>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</si>
  <si>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</si>
  <si>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</si>
  <si>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</si>
  <si>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</si>
  <si>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</si>
  <si>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</si>
  <si>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</si>
  <si>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</si>
  <si>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</si>
  <si>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</si>
  <si>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</si>
  <si>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</si>
  <si>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</si>
  <si>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</si>
  <si>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</si>
  <si>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</si>
  <si>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</si>
  <si>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</si>
  <si>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</si>
  <si>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</si>
  <si>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</si>
  <si>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</si>
  <si>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</si>
  <si>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</si>
  <si>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</si>
  <si>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</si>
  <si>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</si>
  <si>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</si>
  <si>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</si>
  <si>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</si>
  <si>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</si>
  <si>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</si>
  <si>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</si>
  <si>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</si>
  <si>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</si>
  <si>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</si>
  <si>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</si>
  <si>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</si>
  <si>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</si>
  <si>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</si>
  <si>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</si>
  <si>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</si>
  <si>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</si>
  <si>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</si>
  <si>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</si>
  <si>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</si>
  <si>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</si>
  <si>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</si>
  <si>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</si>
  <si>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</si>
  <si>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</si>
  <si>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</si>
  <si>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</si>
  <si>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</si>
  <si>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</si>
  <si>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</si>
  <si>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</si>
  <si>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</si>
  <si>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</si>
  <si>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</si>
  <si>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</si>
  <si>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</si>
  <si>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</si>
  <si>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</si>
  <si>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</si>
  <si>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</si>
  <si>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</si>
  <si>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</si>
  <si>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</si>
  <si>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</si>
  <si>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</si>
  <si>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</si>
  <si>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</si>
  <si>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</si>
  <si>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</si>
  <si>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</si>
  <si>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</si>
  <si>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</si>
  <si>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</si>
  <si>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</si>
  <si>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</si>
  <si>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</si>
  <si>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</si>
  <si>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</si>
  <si>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</si>
  <si>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</si>
  <si>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</si>
  <si>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</si>
  <si>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</si>
  <si>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</si>
  <si>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</si>
  <si>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</si>
  <si>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</si>
  <si>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</si>
  <si>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</si>
  <si>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</si>
  <si>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</si>
  <si>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</si>
  <si>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</si>
  <si>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</si>
  <si>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</si>
  <si>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</si>
  <si>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</si>
  <si>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</si>
  <si>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</si>
  <si>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</si>
  <si>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</si>
  <si>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</si>
  <si>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</si>
  <si>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</si>
  <si>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</si>
  <si>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</si>
  <si>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</si>
  <si>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</si>
  <si>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</si>
  <si>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</si>
  <si>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</si>
  <si>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</si>
  <si>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</si>
  <si>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</si>
  <si>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</si>
  <si>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</si>
  <si>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</si>
  <si>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</si>
  <si>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</si>
  <si>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</si>
  <si>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</si>
  <si>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</si>
  <si>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</si>
  <si>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</si>
  <si>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</si>
  <si>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</si>
  <si>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</si>
  <si>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</si>
  <si>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</si>
  <si>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</si>
  <si>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</si>
  <si>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</si>
  <si>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</si>
  <si>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</si>
  <si>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</si>
  <si>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</si>
  <si>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</si>
  <si>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</si>
  <si>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</si>
  <si>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</si>
  <si>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</si>
  <si>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</si>
  <si>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</si>
  <si>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</si>
  <si>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</si>
  <si>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</si>
  <si>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</si>
  <si>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</si>
  <si>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</si>
  <si>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</si>
  <si>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</si>
  <si>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</si>
  <si>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</si>
  <si>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</si>
  <si>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</si>
  <si>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</si>
  <si>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</si>
  <si>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</si>
  <si>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</si>
  <si>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</si>
  <si>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</si>
  <si>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</si>
  <si>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</si>
  <si>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</si>
  <si>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</si>
  <si>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</si>
  <si>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</si>
  <si>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</si>
  <si>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</si>
  <si>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</si>
  <si>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</si>
  <si>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</si>
  <si>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</si>
  <si>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</si>
  <si>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</si>
  <si>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</si>
  <si>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</si>
  <si>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</si>
  <si>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</si>
  <si>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</si>
  <si>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</si>
  <si>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</si>
  <si>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</si>
  <si>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</si>
  <si>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</si>
  <si>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</si>
  <si>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</si>
  <si>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</si>
  <si>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</si>
  <si>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</si>
  <si>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</si>
  <si>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</si>
  <si>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</si>
  <si>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</si>
  <si>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</si>
  <si>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</si>
  <si>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</si>
  <si>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</si>
  <si>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</si>
  <si>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</si>
  <si>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</si>
  <si>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</si>
  <si>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</si>
  <si>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</si>
  <si>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</si>
  <si>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</si>
  <si>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</si>
  <si>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</si>
  <si>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</si>
  <si>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</si>
  <si>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</si>
  <si>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</si>
  <si>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</si>
  <si>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</si>
  <si>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</si>
  <si>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</si>
  <si>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</si>
  <si>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</si>
  <si>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</si>
  <si>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</si>
  <si>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</si>
  <si>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</si>
  <si>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</si>
  <si>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</si>
  <si>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</si>
  <si>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</si>
  <si>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</si>
  <si>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</si>
  <si>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</si>
  <si>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</si>
  <si>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</si>
  <si>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</si>
  <si>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</si>
  <si>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</si>
  <si>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</si>
  <si>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</si>
  <si>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</si>
  <si>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</si>
  <si>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</si>
  <si>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</si>
  <si>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</si>
  <si>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</si>
  <si>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</si>
  <si>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</si>
  <si>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</si>
  <si>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</si>
  <si>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</si>
  <si>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</si>
  <si>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</si>
  <si>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</si>
  <si>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</si>
  <si>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</si>
  <si>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</si>
  <si>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</si>
  <si>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</si>
  <si>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</si>
  <si>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</si>
  <si>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</si>
  <si>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</si>
  <si>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</si>
  <si>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</si>
  <si>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</si>
  <si>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</si>
  <si>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</si>
  <si>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</si>
  <si>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</si>
  <si>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</si>
  <si>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</si>
  <si>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</si>
  <si>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</si>
  <si>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</si>
  <si>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</si>
  <si>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</si>
  <si>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</si>
  <si>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</si>
  <si>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</si>
  <si>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</si>
  <si>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</si>
  <si>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</si>
  <si>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</si>
  <si>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</si>
  <si>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</si>
  <si>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</si>
  <si>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</si>
  <si>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</si>
  <si>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</si>
  <si>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</si>
  <si>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</si>
  <si>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</si>
  <si>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</si>
  <si>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</si>
  <si>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</si>
  <si>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</si>
  <si>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</si>
  <si>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</si>
  <si>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</si>
  <si>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</si>
  <si>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</si>
  <si>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</si>
  <si>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</si>
  <si>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</si>
  <si>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</si>
  <si>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</si>
  <si>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</si>
  <si>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</si>
  <si>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</si>
  <si>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</si>
  <si>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</si>
  <si>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</si>
  <si>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</si>
  <si>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</si>
  <si>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</si>
  <si>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</si>
  <si>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</si>
  <si>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</si>
  <si>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</si>
  <si>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</si>
  <si>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</si>
  <si>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</si>
  <si>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</si>
  <si>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</si>
  <si>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</si>
  <si>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</si>
  <si>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</si>
  <si>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</si>
  <si>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</si>
  <si>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</si>
  <si>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</si>
  <si>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</si>
  <si>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</si>
  <si>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</si>
  <si>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</si>
  <si>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</si>
  <si>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</si>
  <si>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</si>
  <si>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</si>
  <si>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</si>
  <si>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</si>
  <si>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</si>
  <si>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</si>
  <si>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</si>
  <si>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</si>
  <si>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</si>
  <si>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</si>
  <si>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</si>
  <si>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</si>
  <si>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</si>
  <si>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</si>
  <si>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</si>
  <si>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</si>
  <si>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</si>
  <si>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</si>
  <si>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</si>
  <si>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</si>
  <si>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</si>
  <si>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</si>
  <si>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</si>
  <si>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</si>
  <si>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</si>
  <si>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</si>
  <si>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</si>
  <si>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</si>
  <si>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</si>
  <si>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</si>
  <si>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</si>
  <si>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</si>
  <si>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</si>
  <si>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</si>
  <si>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</si>
  <si>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</si>
  <si>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</si>
  <si>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</si>
  <si>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</si>
  <si>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</si>
  <si>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</si>
  <si>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</si>
  <si>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</si>
  <si>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</si>
  <si>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</si>
  <si>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</si>
  <si>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</si>
  <si>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</si>
  <si>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</si>
  <si>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</si>
  <si>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</si>
  <si>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</si>
  <si>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</si>
  <si>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</si>
  <si>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</si>
  <si>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</si>
  <si>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</si>
  <si>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</si>
  <si>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</si>
  <si>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</si>
  <si>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</si>
  <si>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</si>
  <si>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</si>
  <si>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</si>
  <si>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</si>
  <si>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</si>
  <si>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</si>
  <si>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</si>
  <si>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</si>
  <si>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</si>
  <si>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</si>
  <si>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</si>
  <si>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</si>
  <si>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</si>
  <si>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</si>
  <si>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</si>
  <si>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</si>
  <si>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</si>
  <si>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</si>
  <si>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</si>
  <si>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</si>
  <si>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</si>
  <si>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</si>
  <si>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</si>
  <si>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</si>
  <si>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</si>
  <si>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</si>
  <si>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</si>
  <si>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</si>
  <si>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</si>
  <si>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</si>
  <si>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</si>
  <si>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</si>
  <si>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</si>
  <si>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</si>
  <si>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</si>
  <si>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</si>
  <si>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</si>
  <si>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</si>
  <si>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</si>
  <si>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</si>
  <si>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</si>
  <si>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</si>
  <si>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</si>
  <si>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</si>
  <si>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</si>
  <si>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</si>
  <si>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</si>
  <si>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</si>
  <si>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</si>
  <si>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</si>
  <si>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</si>
  <si>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</si>
  <si>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</si>
  <si>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</si>
  <si>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</si>
  <si>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</si>
  <si>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</si>
  <si>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</si>
  <si>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</si>
  <si>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</si>
  <si>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</si>
  <si>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</si>
  <si>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</si>
  <si>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</si>
  <si>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</si>
  <si>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</si>
  <si>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</si>
  <si>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</si>
  <si>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</si>
  <si>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</si>
  <si>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</si>
  <si>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</si>
  <si>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</si>
  <si>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</si>
  <si>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</si>
  <si>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</si>
  <si>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</si>
  <si>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</si>
  <si>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</si>
  <si>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</si>
  <si>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</si>
  <si>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</si>
  <si>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</si>
  <si>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</si>
  <si>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</si>
  <si>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</si>
  <si>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</si>
  <si>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</si>
  <si>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</si>
  <si>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</si>
  <si>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</si>
  <si>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</si>
  <si>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</si>
  <si>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</si>
  <si>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</si>
  <si>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</si>
  <si>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</si>
  <si>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</si>
  <si>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</si>
  <si>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</si>
  <si>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</si>
  <si>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</si>
  <si>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</si>
  <si>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</si>
  <si>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</si>
  <si>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</si>
  <si>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</si>
  <si>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</si>
  <si>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</si>
  <si>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</si>
  <si>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</si>
  <si>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</si>
  <si>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</si>
  <si>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</si>
  <si>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</si>
  <si>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</si>
  <si>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</si>
  <si>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</si>
  <si>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</si>
  <si>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</si>
  <si>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</si>
  <si>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</si>
  <si>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</si>
  <si>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</si>
  <si>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</si>
  <si>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</si>
  <si>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</si>
  <si>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</si>
  <si>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</si>
  <si>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</si>
  <si>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</si>
  <si>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</si>
  <si>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</si>
  <si>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</si>
  <si>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</si>
  <si>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</si>
  <si>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</si>
  <si>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</si>
  <si>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</si>
  <si>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</si>
  <si>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</si>
  <si>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</si>
  <si>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</si>
  <si>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</si>
  <si>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</si>
  <si>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</si>
  <si>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</si>
  <si>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</si>
  <si>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</si>
  <si>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</si>
  <si>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</si>
  <si>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</si>
  <si>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</si>
  <si>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</si>
  <si>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</si>
  <si>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</si>
  <si>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</si>
  <si>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</si>
  <si>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</si>
  <si>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</si>
  <si>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</si>
  <si>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</si>
  <si>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</si>
  <si>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</si>
  <si>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</si>
  <si>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</si>
  <si>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</si>
  <si>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</si>
  <si>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</si>
  <si>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</si>
  <si>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</si>
  <si>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</si>
  <si>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</si>
  <si>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</si>
  <si>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</si>
  <si>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</si>
  <si>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</si>
  <si>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</si>
  <si>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</si>
  <si>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</si>
  <si>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</si>
  <si>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</si>
  <si>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</si>
  <si>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</si>
  <si>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</si>
  <si>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</si>
  <si>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</si>
  <si>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</si>
  <si>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</si>
  <si>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</si>
  <si>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</si>
  <si>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</si>
  <si>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</si>
  <si>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</si>
  <si>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</si>
  <si>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</si>
  <si>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</si>
  <si>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</si>
  <si>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</si>
  <si>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</si>
  <si>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</si>
  <si>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</si>
  <si>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</si>
  <si>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</si>
  <si>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</si>
  <si>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</si>
  <si>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</si>
  <si>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</si>
  <si>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</si>
  <si>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</si>
  <si>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</si>
  <si>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</si>
  <si>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</si>
  <si>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</si>
  <si>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</si>
  <si>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</si>
  <si>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</si>
  <si>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</si>
  <si>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</si>
  <si>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</si>
  <si>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</si>
  <si>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</si>
  <si>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</si>
  <si>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</si>
  <si>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</si>
  <si>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</si>
  <si>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</si>
  <si>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</si>
  <si>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</si>
  <si>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</si>
  <si>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</si>
  <si>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</si>
  <si>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</si>
  <si>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</si>
  <si>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</si>
  <si>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</si>
  <si>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</si>
  <si>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</si>
  <si>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</si>
  <si>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</si>
  <si>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</si>
  <si>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</si>
  <si>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</si>
  <si>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</si>
  <si>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</si>
  <si>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</si>
  <si>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</si>
  <si>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</si>
  <si>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</si>
  <si>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</si>
  <si>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</si>
  <si>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</si>
  <si>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</si>
  <si>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</si>
  <si>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</si>
  <si>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</si>
  <si>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</si>
  <si>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</si>
  <si>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</si>
  <si>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</si>
  <si>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</si>
  <si>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</si>
  <si>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</si>
  <si>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</si>
  <si>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</si>
  <si>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</si>
  <si>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</si>
  <si>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</si>
  <si>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</si>
  <si>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</si>
  <si>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</si>
  <si>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</si>
  <si>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</si>
  <si>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</si>
  <si>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</si>
  <si>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</si>
  <si>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</si>
  <si>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</si>
  <si>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</si>
  <si>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</si>
  <si>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</si>
  <si>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</si>
  <si>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</si>
  <si>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</si>
  <si>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</si>
  <si>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</si>
  <si>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</si>
  <si>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</si>
  <si>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</si>
  <si>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</si>
  <si>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</si>
  <si>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</si>
  <si>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</si>
  <si>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</si>
  <si>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</si>
  <si>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</si>
  <si>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</si>
  <si>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</si>
  <si>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</si>
  <si>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</si>
  <si>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</si>
  <si>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</si>
  <si>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</si>
  <si>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</si>
  <si>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</si>
  <si>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</si>
  <si>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</si>
  <si>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</si>
  <si>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</si>
  <si>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</si>
  <si>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</si>
  <si>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</si>
  <si>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</si>
  <si>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</si>
  <si>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</si>
  <si>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</si>
  <si>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</si>
  <si>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</si>
  <si>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</si>
  <si>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</si>
  <si>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</si>
  <si>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</si>
  <si>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</si>
  <si>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</si>
  <si>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</si>
  <si>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</si>
  <si>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</si>
  <si>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</si>
  <si>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</si>
  <si>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</si>
  <si>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</si>
  <si>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</si>
  <si>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</si>
  <si>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</si>
  <si>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</si>
  <si>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</si>
  <si>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</si>
  <si>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</si>
  <si>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</si>
  <si>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</si>
  <si>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</si>
  <si>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</si>
  <si>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</si>
  <si>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</si>
  <si>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</si>
  <si>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</si>
  <si>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</si>
  <si>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</si>
  <si>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</si>
  <si>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</si>
  <si>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</si>
  <si>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</si>
  <si>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</si>
  <si>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</si>
  <si>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</si>
  <si>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</si>
  <si>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</si>
  <si>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</si>
  <si>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</si>
  <si>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</si>
  <si>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</si>
  <si>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</si>
  <si>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</si>
  <si>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</si>
  <si>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</si>
  <si>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</si>
  <si>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</si>
  <si>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</si>
  <si>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</si>
  <si>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</si>
  <si>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</si>
  <si>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</si>
  <si>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</si>
  <si>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</si>
  <si>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</si>
  <si>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</si>
  <si>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</si>
  <si>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</si>
  <si>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</si>
  <si>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</si>
  <si>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</si>
  <si>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</si>
  <si>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</si>
  <si>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</si>
  <si>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</si>
  <si>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</si>
  <si>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</si>
  <si>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</si>
  <si>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</si>
  <si>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</si>
  <si>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</si>
  <si>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</si>
  <si>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</si>
  <si>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</si>
  <si>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</si>
  <si>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</si>
  <si>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</si>
  <si>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</si>
  <si>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</si>
  <si>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</si>
  <si>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</si>
  <si>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</si>
  <si>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</si>
  <si>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</si>
  <si>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</si>
  <si>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</si>
  <si>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</si>
  <si>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</si>
  <si>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</si>
  <si>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</si>
  <si>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</si>
  <si>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</si>
  <si>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</si>
  <si>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</si>
  <si>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</si>
  <si>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</si>
  <si>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</si>
  <si>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</si>
  <si>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</si>
  <si>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</si>
  <si>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</si>
  <si>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</si>
  <si>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</si>
  <si>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</si>
  <si>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</si>
  <si>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</si>
  <si>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</si>
  <si>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</si>
  <si>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</si>
  <si>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</si>
  <si>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</si>
  <si>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</si>
  <si>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</si>
  <si>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</si>
  <si>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</si>
  <si>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</si>
  <si>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</si>
  <si>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</si>
  <si>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</si>
  <si>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</si>
  <si>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</si>
  <si>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</si>
  <si>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</si>
  <si>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</si>
  <si>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</si>
  <si>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</si>
  <si>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</si>
  <si>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</si>
  <si>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</si>
  <si>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</si>
  <si>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</si>
  <si>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</si>
  <si>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</si>
  <si>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</si>
  <si>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</si>
  <si>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</si>
  <si>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</si>
  <si>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</si>
  <si>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</si>
  <si>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</si>
  <si>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</si>
  <si>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</si>
  <si>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</si>
  <si>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</si>
  <si>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</si>
  <si>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</si>
  <si>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</si>
  <si>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</si>
  <si>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</si>
  <si>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</si>
  <si>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</si>
  <si>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</si>
  <si>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</si>
  <si>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</si>
  <si>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</si>
  <si>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</si>
  <si>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</si>
  <si>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</si>
  <si>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</si>
  <si>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</si>
  <si>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</si>
  <si>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</si>
  <si>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</si>
  <si>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</si>
  <si>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</si>
  <si>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</si>
  <si>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</si>
  <si>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</si>
  <si>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</si>
  <si>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</si>
  <si>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</si>
  <si>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</si>
  <si>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</si>
  <si>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</si>
  <si>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</si>
  <si>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</si>
  <si>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</si>
  <si>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</si>
  <si>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</si>
  <si>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</si>
  <si>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</si>
  <si>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</si>
  <si>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</si>
  <si>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</si>
  <si>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</si>
  <si>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</si>
  <si>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</si>
  <si>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</si>
  <si>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</si>
  <si>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</si>
  <si>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</si>
  <si>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</si>
  <si>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</si>
  <si>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</si>
  <si>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</si>
  <si>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</si>
  <si>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</si>
  <si>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</si>
  <si>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</si>
  <si>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</si>
  <si>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</si>
  <si>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</si>
  <si>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</si>
  <si>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</si>
  <si>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</si>
  <si>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</si>
  <si>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</si>
  <si>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</si>
  <si>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</si>
  <si>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</si>
  <si>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</si>
  <si>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</si>
  <si>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</si>
  <si>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</si>
  <si>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</si>
  <si>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</si>
  <si>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</si>
  <si>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</si>
  <si>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</si>
  <si>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</si>
  <si>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</si>
  <si>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</si>
  <si>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</si>
  <si>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</si>
  <si>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</si>
  <si>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</si>
  <si>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</si>
  <si>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</si>
  <si>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</si>
  <si>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</si>
  <si>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</si>
  <si>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</si>
  <si>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</si>
  <si>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</si>
  <si>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</si>
  <si>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</si>
  <si>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</si>
  <si>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</si>
  <si>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</si>
  <si>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</si>
  <si>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</si>
  <si>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</si>
  <si>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</si>
  <si>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</si>
  <si>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</si>
  <si>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</si>
  <si>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</si>
  <si>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</si>
  <si>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</si>
  <si>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</si>
  <si>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</si>
  <si>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</si>
  <si>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</si>
  <si>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</si>
  <si>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</si>
  <si>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</si>
  <si>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</si>
  <si>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</si>
  <si>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</si>
  <si>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</si>
  <si>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</si>
  <si>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</si>
  <si>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</si>
  <si>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</si>
  <si>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</si>
  <si>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</si>
  <si>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</si>
  <si>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</si>
  <si>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</si>
  <si>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</si>
  <si>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</si>
  <si>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</si>
  <si>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</si>
  <si>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</si>
  <si>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</si>
  <si>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</si>
  <si>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</si>
  <si>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</si>
  <si>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</si>
  <si>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</si>
  <si>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</si>
  <si>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</si>
  <si>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</si>
  <si>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</si>
  <si>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</si>
  <si>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</si>
  <si>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</si>
  <si>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</si>
  <si>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</si>
  <si>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</si>
  <si>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</si>
  <si>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</si>
  <si>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</si>
  <si>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</si>
  <si>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</si>
  <si>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</si>
  <si>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</si>
  <si>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</si>
  <si>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</si>
  <si>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</si>
  <si>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</si>
  <si>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</si>
  <si>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</si>
  <si>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</si>
  <si>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</si>
  <si>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</si>
  <si>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</si>
  <si>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</si>
  <si>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</si>
  <si>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</si>
  <si>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</si>
  <si>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</si>
  <si>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</si>
  <si>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</si>
  <si>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</si>
  <si>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</si>
  <si>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</si>
  <si>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</si>
  <si>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</si>
  <si>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</si>
  <si>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</si>
  <si>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</si>
  <si>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</si>
  <si>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</si>
  <si>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</si>
  <si>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</si>
  <si>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</si>
  <si>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</si>
  <si>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</si>
  <si>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</si>
  <si>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</si>
  <si>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</si>
  <si>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</si>
  <si>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</si>
  <si>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</si>
  <si>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</si>
  <si>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</si>
  <si>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</si>
  <si>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</si>
  <si>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</si>
  <si>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</si>
  <si>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</si>
  <si>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</si>
  <si>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</si>
  <si>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</si>
  <si>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</si>
  <si>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</si>
  <si>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</si>
  <si>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</si>
  <si>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</si>
  <si>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</si>
  <si>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</si>
  <si>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</si>
  <si>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</si>
  <si>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</si>
  <si>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</si>
  <si>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</si>
  <si>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</si>
  <si>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</si>
  <si>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</si>
  <si>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</si>
  <si>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</si>
  <si>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</si>
  <si>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</si>
  <si>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</si>
  <si>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</si>
  <si>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</si>
  <si>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</si>
  <si>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</si>
  <si>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</si>
  <si>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</si>
  <si>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</si>
  <si>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</si>
  <si>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</si>
  <si>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</si>
  <si>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</si>
  <si>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</si>
  <si>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</si>
  <si>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</si>
  <si>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</si>
  <si>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</si>
  <si>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</si>
  <si>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</si>
  <si>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</si>
  <si>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</si>
  <si>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</si>
  <si>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</si>
  <si>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</si>
  <si>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</si>
  <si>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</si>
  <si>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</si>
  <si>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</si>
  <si>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</si>
  <si>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</si>
  <si>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</si>
  <si>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</si>
  <si>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</si>
  <si>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</si>
  <si>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</si>
  <si>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</si>
  <si>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</si>
  <si>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</si>
  <si>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</si>
  <si>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</si>
  <si>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</si>
  <si>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</si>
  <si>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</si>
  <si>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</si>
  <si>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</si>
  <si>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</si>
  <si>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</si>
  <si>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</si>
  <si>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</si>
  <si>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</si>
  <si>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</si>
  <si>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</si>
  <si>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</si>
  <si>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</si>
  <si>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</si>
  <si>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</si>
  <si>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</si>
  <si>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</si>
  <si>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</si>
  <si>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</si>
  <si>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</si>
  <si>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</si>
  <si>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</si>
  <si>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</si>
  <si>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</si>
  <si>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</si>
  <si>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</si>
  <si>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</si>
  <si>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</si>
  <si>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</si>
  <si>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</si>
  <si>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</si>
  <si>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</si>
  <si>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</si>
  <si>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</si>
  <si>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</si>
  <si>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</si>
  <si>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</si>
  <si>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</si>
  <si>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</si>
  <si>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</si>
  <si>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</si>
  <si>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</si>
  <si>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</si>
  <si>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</si>
  <si>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</si>
  <si>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</si>
  <si>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</si>
  <si>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</si>
  <si>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</si>
  <si>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</si>
  <si>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</si>
  <si>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</si>
  <si>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</si>
  <si>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</si>
  <si>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</si>
  <si>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</si>
  <si>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</si>
  <si>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</si>
  <si>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</si>
  <si>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</si>
  <si>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</si>
  <si>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</si>
  <si>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</si>
  <si>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</si>
  <si>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</si>
  <si>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</si>
  <si>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</si>
  <si>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</si>
  <si>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</si>
  <si>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</si>
  <si>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</si>
  <si>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</si>
  <si>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</si>
  <si>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</si>
  <si>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</si>
  <si>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</si>
  <si>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</si>
  <si>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</si>
  <si>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</si>
  <si>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</si>
  <si>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</si>
  <si>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</si>
  <si>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</si>
  <si>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</si>
  <si>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</si>
  <si>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</si>
  <si>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</si>
  <si>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</si>
  <si>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</si>
  <si>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</si>
  <si>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</si>
  <si>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</si>
  <si>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</si>
  <si>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</si>
  <si>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</si>
  <si>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</si>
  <si>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</si>
  <si>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</si>
  <si>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</si>
  <si>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</si>
  <si>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</si>
  <si>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</si>
  <si>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</si>
  <si>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</si>
  <si>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</si>
  <si>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</si>
  <si>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</si>
  <si>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</si>
  <si>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</si>
  <si>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</si>
  <si>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</si>
  <si>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</si>
  <si>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</si>
  <si>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</si>
  <si>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</si>
  <si>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</si>
  <si>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</si>
  <si>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</si>
  <si>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</si>
  <si>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</si>
  <si>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</si>
  <si>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</si>
  <si>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</si>
  <si>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</si>
  <si>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</si>
  <si>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</si>
  <si>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</si>
  <si>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</si>
  <si>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</si>
  <si>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</si>
  <si>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</si>
  <si>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</si>
  <si>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</si>
  <si>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</si>
  <si>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</si>
  <si>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</si>
  <si>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</si>
  <si>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</si>
  <si>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</si>
  <si>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</si>
  <si>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</si>
  <si>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</si>
  <si>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</si>
  <si>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</si>
  <si>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</si>
  <si>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</si>
  <si>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</si>
  <si>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</si>
  <si>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</si>
  <si>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</si>
  <si>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</si>
  <si>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</si>
  <si>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</si>
  <si>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</si>
  <si>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</si>
  <si>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</si>
  <si>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</si>
  <si>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</si>
  <si>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</si>
  <si>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</si>
  <si>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</si>
  <si>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</si>
  <si>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</si>
  <si>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</si>
  <si>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</si>
  <si>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</si>
  <si>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</si>
  <si>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</si>
  <si>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</si>
  <si>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</si>
  <si>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</si>
  <si>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</si>
  <si>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</si>
  <si>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</si>
  <si>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</si>
  <si>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</si>
  <si>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</si>
  <si>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</si>
  <si>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</si>
  <si>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</si>
  <si>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</si>
  <si>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</si>
  <si>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</si>
  <si>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</si>
  <si>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</si>
  <si>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</si>
  <si>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</si>
  <si>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</si>
  <si>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</si>
  <si>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</si>
  <si>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</si>
  <si>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</si>
  <si>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</si>
  <si>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</si>
  <si>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</si>
  <si>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</si>
  <si>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</si>
  <si>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</si>
  <si>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</si>
  <si>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</si>
  <si>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</si>
  <si>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</si>
  <si>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</si>
  <si>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</si>
  <si>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</si>
  <si>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</si>
  <si>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</si>
  <si>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</si>
  <si>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</si>
  <si>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</si>
  <si>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</si>
  <si>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</si>
  <si>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</si>
  <si>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</si>
  <si>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</si>
  <si>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</si>
  <si>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</si>
  <si>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</si>
  <si>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</si>
  <si>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</si>
  <si>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</si>
  <si>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</si>
  <si>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</si>
  <si>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</si>
  <si>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</si>
  <si>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</si>
  <si>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</si>
  <si>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</si>
  <si>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</si>
  <si>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</si>
  <si>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</si>
  <si>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</si>
  <si>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</si>
  <si>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</si>
  <si>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</si>
  <si>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</si>
  <si>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</si>
  <si>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</si>
  <si>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</si>
  <si>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</si>
  <si>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</si>
  <si>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</si>
  <si>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</si>
  <si>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</si>
  <si>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</si>
  <si>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</si>
  <si>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</si>
  <si>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</si>
  <si>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</si>
  <si>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</si>
  <si>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</si>
  <si>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</si>
  <si>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</si>
  <si>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</si>
  <si>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</si>
  <si>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</si>
  <si>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</si>
  <si>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</si>
  <si>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</si>
  <si>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</si>
  <si>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</si>
  <si>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</si>
  <si>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</si>
  <si>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</si>
  <si>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</si>
  <si>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</si>
  <si>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</si>
  <si>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</si>
  <si>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</si>
  <si>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</si>
  <si>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</si>
  <si>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</si>
  <si>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</si>
  <si>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</si>
  <si>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</si>
  <si>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</si>
  <si>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</si>
  <si>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</si>
  <si>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</si>
  <si>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</si>
  <si>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</si>
  <si>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</si>
  <si>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</si>
  <si>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</si>
  <si>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</si>
  <si>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</si>
  <si>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</si>
  <si>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</si>
  <si>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</si>
  <si>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</si>
  <si>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</si>
  <si>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</si>
  <si>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</si>
  <si>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</si>
  <si>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</si>
  <si>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</si>
  <si>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</si>
  <si>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</si>
  <si>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</si>
  <si>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</si>
  <si>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</si>
  <si>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</si>
  <si>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</si>
  <si>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</si>
  <si>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</si>
  <si>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</si>
  <si>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</si>
  <si>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</si>
  <si>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</si>
  <si>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</si>
  <si>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</si>
  <si>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</si>
  <si>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</si>
  <si>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</si>
  <si>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</si>
  <si>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</si>
  <si>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</si>
  <si>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</si>
  <si>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</si>
  <si>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</si>
  <si>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</si>
  <si>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</si>
  <si>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</si>
  <si>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</si>
  <si>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</si>
  <si>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</si>
  <si>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</si>
  <si>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</si>
  <si>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</si>
  <si>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</si>
  <si>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</si>
  <si>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</si>
  <si>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</si>
  <si>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</si>
  <si>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</si>
  <si>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</si>
  <si>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</si>
  <si>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</si>
  <si>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</si>
  <si>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</si>
  <si>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</si>
  <si>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</si>
  <si>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</si>
  <si>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</si>
  <si>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</si>
  <si>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</si>
  <si>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</si>
  <si>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</si>
  <si>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</si>
  <si>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</si>
  <si>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</si>
  <si>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</si>
  <si>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</si>
  <si>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</si>
  <si>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</si>
  <si>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</si>
  <si>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</si>
  <si>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</si>
  <si>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</si>
  <si>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</si>
  <si>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</si>
  <si>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</si>
  <si>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</si>
  <si>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</si>
  <si>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</si>
  <si>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</si>
  <si>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</si>
  <si>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</si>
  <si>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</si>
  <si>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</si>
  <si>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</si>
  <si>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</si>
  <si>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</si>
  <si>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</si>
  <si>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</si>
  <si>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</si>
  <si>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</si>
  <si>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</si>
  <si>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</si>
  <si>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</si>
  <si>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</si>
  <si>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</si>
  <si>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</si>
  <si>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</si>
  <si>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</si>
  <si>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</si>
  <si>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</si>
  <si>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</si>
  <si>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</si>
  <si>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</si>
  <si>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</si>
  <si>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</si>
  <si>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</si>
  <si>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</si>
  <si>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</si>
  <si>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</si>
  <si>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</si>
  <si>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</si>
  <si>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</si>
  <si>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</si>
  <si>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</si>
  <si>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</si>
  <si>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</si>
  <si>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</si>
  <si>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</si>
  <si>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</si>
  <si>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</si>
  <si>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</si>
  <si>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</si>
  <si>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</si>
  <si>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</si>
  <si>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</si>
  <si>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</si>
  <si>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</si>
  <si>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</si>
  <si>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</si>
  <si>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</si>
  <si>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</si>
  <si>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</si>
  <si>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</si>
  <si>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</si>
  <si>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</si>
  <si>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</si>
  <si>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</si>
  <si>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</si>
  <si>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</si>
  <si>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</si>
  <si>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</si>
  <si>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</si>
  <si>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</si>
  <si>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</si>
  <si>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</si>
  <si>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</si>
  <si>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</si>
  <si>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</si>
  <si>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</si>
  <si>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</si>
  <si>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</si>
  <si>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</si>
  <si>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</si>
  <si>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</si>
  <si>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</si>
  <si>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</si>
  <si>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</si>
  <si>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</si>
  <si>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</si>
  <si>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</si>
  <si>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</si>
  <si>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</si>
  <si>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</si>
  <si>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</si>
  <si>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</si>
  <si>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</si>
  <si>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</si>
  <si>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</si>
  <si>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</si>
  <si>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</si>
  <si>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</si>
  <si>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</si>
  <si>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</si>
  <si>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</si>
  <si>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</si>
  <si>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</si>
  <si>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</si>
  <si>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</si>
  <si>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</si>
  <si>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</si>
  <si>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</si>
  <si>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</si>
  <si>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</si>
  <si>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</si>
  <si>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</si>
  <si>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</si>
  <si>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</si>
  <si>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</si>
  <si>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</si>
  <si>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</si>
  <si>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</si>
  <si>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</si>
  <si>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</si>
  <si>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</si>
  <si>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</si>
  <si>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</si>
  <si>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</si>
  <si>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</si>
  <si>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</si>
  <si>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</si>
  <si>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</si>
  <si>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</si>
  <si>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</si>
  <si>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</si>
  <si>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</si>
  <si>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</si>
  <si>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</si>
  <si>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</si>
  <si>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</si>
  <si>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</si>
  <si>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</si>
  <si>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</si>
  <si>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</si>
  <si>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</si>
  <si>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</si>
  <si>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</si>
  <si>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</si>
  <si>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</si>
  <si>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</si>
  <si>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</si>
  <si>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</si>
  <si>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</si>
  <si>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</si>
  <si>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</si>
  <si>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</si>
  <si>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</si>
  <si>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</si>
  <si>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</si>
  <si>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</si>
  <si>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</si>
  <si>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</si>
  <si>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</si>
  <si>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</si>
  <si>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</si>
  <si>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</si>
  <si>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</si>
  <si>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</si>
  <si>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</si>
  <si>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</si>
  <si>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</si>
  <si>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</si>
  <si>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</si>
  <si>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</si>
  <si>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</si>
  <si>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</si>
  <si>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</si>
  <si>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</si>
  <si>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</si>
  <si>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</si>
  <si>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</si>
  <si>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</si>
  <si>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</si>
  <si>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</si>
  <si>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</si>
  <si>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</si>
  <si>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</si>
  <si>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</si>
  <si>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</si>
  <si>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</si>
  <si>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</si>
  <si>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</si>
  <si>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</si>
  <si>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</si>
  <si>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</si>
  <si>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</si>
  <si>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</si>
  <si>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</si>
  <si>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</si>
  <si>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</si>
  <si>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</si>
  <si>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</si>
  <si>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</si>
  <si>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</si>
  <si>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</si>
  <si>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</si>
  <si>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</si>
  <si>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</si>
  <si>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</si>
  <si>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</si>
  <si>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</si>
  <si>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</si>
  <si>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</si>
  <si>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</si>
  <si>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</si>
  <si>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</si>
  <si>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</si>
  <si>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</si>
  <si>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</si>
  <si>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</si>
  <si>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</si>
  <si>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</si>
  <si>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</si>
  <si>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</si>
  <si>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</si>
  <si>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</si>
  <si>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</si>
  <si>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</si>
  <si>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</si>
  <si>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</si>
  <si>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</si>
  <si>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</si>
  <si>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</si>
  <si>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</si>
  <si>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</si>
  <si>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</si>
  <si>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</si>
  <si>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</si>
  <si>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</si>
  <si>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</si>
  <si>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</si>
  <si>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</si>
  <si>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</si>
  <si>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</si>
  <si>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</si>
  <si>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</si>
  <si>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</si>
  <si>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</si>
  <si>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</si>
  <si>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</si>
  <si>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</si>
  <si>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</si>
  <si>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</si>
  <si>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</si>
  <si>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</si>
  <si>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</si>
  <si>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</si>
  <si>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</si>
  <si>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</si>
  <si>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</si>
  <si>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</si>
  <si>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</si>
  <si>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</si>
  <si>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</si>
  <si>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</si>
  <si>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</si>
  <si>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</si>
  <si>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</si>
  <si>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</si>
  <si>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</si>
  <si>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</si>
  <si>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</si>
  <si>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</si>
  <si>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</si>
  <si>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</si>
  <si>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</si>
  <si>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</si>
  <si>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</si>
  <si>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</si>
  <si>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</si>
  <si>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</si>
  <si>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</si>
  <si>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</si>
  <si>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</si>
  <si>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</si>
  <si>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</si>
  <si>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</si>
  <si>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</si>
  <si>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</si>
  <si>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</si>
  <si>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</si>
  <si>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</si>
  <si>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</si>
  <si>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</si>
  <si>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</si>
  <si>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</si>
  <si>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</si>
  <si>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</si>
  <si>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</si>
  <si>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</si>
  <si>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</si>
  <si>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</si>
  <si>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</si>
  <si>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</si>
  <si>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</si>
  <si>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</si>
  <si>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</si>
  <si>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</si>
  <si>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</si>
  <si>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</si>
  <si>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</si>
  <si>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</si>
  <si>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</si>
  <si>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</si>
  <si>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</si>
  <si>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</si>
  <si>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</si>
  <si>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</si>
  <si>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</si>
  <si>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</si>
  <si>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</si>
  <si>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</si>
  <si>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</si>
  <si>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</si>
  <si>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</si>
  <si>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</si>
  <si>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</si>
  <si>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</si>
  <si>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</si>
  <si>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</si>
  <si>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</si>
  <si>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</si>
  <si>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</si>
  <si>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</si>
  <si>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</si>
  <si>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</si>
  <si>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</si>
  <si>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</si>
  <si>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</si>
  <si>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</si>
  <si>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</si>
  <si>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</si>
  <si>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</si>
  <si>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</si>
  <si>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</si>
  <si>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</si>
  <si>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</si>
  <si>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</si>
  <si>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</si>
  <si>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</si>
  <si>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</si>
  <si>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</si>
  <si>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</si>
  <si>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</si>
  <si>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</si>
  <si>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</si>
  <si>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</si>
  <si>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</si>
  <si>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</si>
  <si>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</si>
  <si>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</si>
  <si>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</si>
  <si>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</si>
  <si>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</si>
  <si>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</si>
  <si>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</si>
  <si>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</si>
  <si>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</si>
  <si>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</si>
  <si>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</si>
  <si>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</si>
  <si>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</si>
  <si>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</si>
  <si>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</si>
  <si>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</si>
  <si>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</si>
  <si>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</si>
  <si>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</si>
  <si>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</si>
  <si>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</si>
  <si>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</si>
  <si>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</si>
  <si>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</si>
  <si>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</si>
  <si>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</si>
  <si>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</si>
  <si>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</si>
  <si>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</si>
  <si>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</si>
  <si>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</si>
  <si>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</si>
  <si>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</si>
  <si>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</si>
  <si>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</si>
  <si>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</si>
  <si>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</si>
  <si>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</si>
  <si>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</si>
  <si>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</si>
  <si>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</si>
  <si>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</si>
  <si>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</si>
  <si>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</si>
  <si>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</si>
  <si>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</si>
  <si>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</si>
  <si>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</si>
  <si>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</si>
  <si>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</si>
  <si>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</si>
  <si>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</si>
  <si>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</si>
  <si>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</si>
  <si>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</si>
  <si>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</si>
  <si>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</si>
  <si>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</si>
  <si>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</si>
  <si>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</si>
  <si>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</si>
  <si>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</si>
  <si>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</si>
  <si>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</si>
  <si>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</si>
  <si>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</si>
  <si>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</si>
  <si>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</si>
  <si>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</si>
  <si>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</si>
  <si>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</si>
  <si>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</si>
  <si>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</si>
  <si>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</si>
  <si>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</si>
  <si>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</si>
  <si>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</si>
  <si>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</si>
  <si>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</si>
  <si>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</si>
  <si>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</si>
  <si>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</si>
  <si>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</si>
  <si>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</si>
  <si>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</si>
  <si>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</si>
  <si>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</si>
  <si>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</si>
  <si>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</si>
  <si>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</si>
  <si>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</si>
  <si>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</si>
  <si>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</si>
  <si>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</si>
  <si>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</si>
  <si>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</si>
  <si>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</si>
  <si>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</si>
  <si>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</si>
  <si>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</si>
  <si>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</si>
  <si>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</si>
  <si>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</si>
  <si>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</si>
  <si>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</si>
  <si>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</si>
  <si>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</si>
  <si>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</si>
  <si>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</si>
  <si>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</si>
  <si>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</si>
  <si>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</si>
  <si>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</si>
  <si>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</si>
  <si>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</si>
  <si>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</si>
  <si>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</si>
  <si>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</si>
  <si>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</si>
  <si>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</si>
  <si>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</si>
  <si>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</si>
  <si>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</si>
  <si>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</si>
  <si>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</si>
  <si>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</si>
  <si>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</si>
  <si>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</si>
  <si>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</si>
  <si>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</si>
  <si>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</si>
  <si>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</si>
  <si>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</si>
  <si>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</si>
  <si>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</si>
  <si>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</si>
  <si>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</si>
  <si>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</si>
  <si>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</si>
  <si>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</si>
  <si>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</si>
  <si>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</si>
  <si>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</si>
  <si>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</si>
  <si>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</si>
  <si>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</si>
  <si>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</si>
  <si>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</si>
  <si>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</si>
  <si>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</si>
  <si>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</si>
  <si>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</si>
  <si>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</si>
  <si>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</si>
  <si>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</si>
  <si>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</si>
  <si>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</si>
  <si>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</si>
  <si>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</si>
  <si>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</si>
  <si>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</si>
  <si>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</si>
  <si>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</si>
  <si>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</si>
  <si>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</si>
  <si>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</si>
  <si>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</si>
  <si>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</si>
  <si>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</si>
  <si>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</si>
  <si>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</si>
  <si>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</si>
  <si>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</si>
  <si>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</si>
  <si>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</si>
  <si>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</si>
  <si>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</si>
  <si>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</si>
  <si>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</si>
  <si>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</si>
  <si>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</si>
  <si>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</si>
  <si>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</si>
  <si>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</si>
  <si>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</si>
  <si>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</si>
  <si>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</si>
  <si>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</si>
  <si>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</si>
  <si>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</si>
  <si>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</si>
  <si>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</si>
  <si>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</si>
  <si>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</si>
  <si>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</si>
  <si>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</si>
  <si>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</si>
  <si>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</si>
  <si>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</si>
  <si>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</si>
  <si>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</si>
  <si>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</si>
  <si>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</si>
  <si>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</si>
  <si>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</si>
  <si>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</si>
  <si>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</si>
  <si>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</si>
  <si>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</si>
  <si>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</si>
  <si>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</si>
  <si>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</si>
  <si>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</si>
  <si>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</si>
  <si>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</si>
  <si>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</si>
  <si>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</si>
  <si>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</si>
  <si>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</si>
  <si>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</si>
  <si>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</si>
  <si>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</si>
  <si>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</si>
  <si>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</si>
  <si>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</si>
  <si>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</si>
  <si>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</si>
  <si>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</si>
  <si>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</si>
  <si>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</si>
  <si>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</si>
  <si>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</si>
  <si>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</si>
  <si>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</si>
  <si>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</si>
  <si>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</si>
  <si>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</si>
  <si>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</si>
  <si>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</si>
  <si>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</si>
  <si>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</si>
  <si>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</si>
  <si>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</si>
  <si>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</si>
  <si>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</si>
  <si>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</si>
  <si>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</si>
  <si>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</si>
  <si>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</si>
  <si>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</si>
  <si>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</si>
  <si>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</si>
  <si>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</si>
  <si>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</si>
  <si>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</si>
  <si>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</si>
  <si>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</si>
  <si>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</si>
  <si>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</si>
  <si>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</si>
  <si>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</si>
  <si>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</si>
  <si>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</si>
  <si>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</si>
  <si>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</si>
  <si>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</si>
  <si>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</si>
  <si>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</si>
  <si>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</si>
  <si>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</si>
  <si>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</si>
  <si>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</si>
  <si>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</si>
  <si>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</si>
  <si>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</si>
  <si>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</si>
  <si>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</si>
  <si>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</si>
  <si>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</si>
  <si>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</si>
  <si>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</si>
  <si>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</si>
  <si>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</si>
  <si>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</si>
  <si>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</si>
  <si>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</si>
  <si>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</si>
  <si>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</si>
  <si>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</si>
  <si>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</si>
  <si>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</si>
  <si>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</si>
  <si>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</si>
  <si>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</si>
  <si>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</si>
  <si>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</si>
  <si>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</si>
  <si>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</si>
  <si>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</si>
  <si>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</si>
  <si>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</si>
  <si>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</si>
  <si>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</si>
  <si>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</si>
  <si>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</si>
  <si>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</si>
  <si>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</si>
  <si>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</si>
  <si>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</si>
  <si>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</si>
  <si>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</si>
  <si>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</si>
  <si>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</si>
  <si>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</si>
  <si>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</si>
  <si>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</si>
  <si>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</si>
  <si>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</si>
  <si>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</si>
  <si>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</si>
  <si>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</si>
  <si>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</si>
  <si>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</si>
  <si>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</si>
  <si>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</si>
  <si>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</si>
  <si>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</si>
  <si>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</si>
  <si>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</si>
  <si>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</si>
  <si>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</si>
  <si>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</si>
  <si>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</si>
  <si>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</si>
  <si>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</si>
  <si>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</si>
  <si>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</si>
  <si>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</si>
  <si>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</si>
  <si>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</si>
  <si>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</si>
  <si>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</si>
  <si>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</si>
  <si>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</si>
  <si>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</si>
  <si>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</si>
  <si>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</si>
  <si>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</si>
  <si>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</si>
  <si>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</si>
  <si>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</si>
  <si>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</si>
  <si>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</si>
  <si>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</si>
  <si>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</si>
  <si>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</si>
  <si>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</si>
  <si>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</si>
  <si>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</si>
  <si>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</si>
  <si>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</si>
  <si>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</si>
  <si>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</si>
  <si>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</si>
  <si>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</si>
  <si>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</si>
  <si>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</si>
  <si>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</si>
  <si>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</si>
  <si>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</si>
  <si>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</si>
  <si>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</si>
  <si>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</si>
  <si>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</si>
  <si>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</si>
  <si>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</si>
  <si>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</si>
  <si>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</si>
  <si>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</si>
  <si>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</si>
  <si>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</si>
  <si>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</si>
  <si>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</si>
  <si>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</si>
  <si>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</si>
  <si>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</si>
  <si>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</si>
  <si>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</si>
  <si>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</si>
  <si>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</si>
  <si>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</si>
  <si>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</si>
  <si>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</si>
  <si>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</si>
  <si>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</si>
  <si>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</si>
  <si>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</si>
  <si>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</si>
  <si>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</si>
  <si>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</si>
  <si>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</si>
  <si>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</si>
  <si>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</si>
  <si>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</si>
  <si>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</si>
  <si>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</si>
  <si>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</si>
  <si>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</si>
  <si>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</si>
  <si>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</si>
  <si>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</si>
  <si>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</si>
  <si>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</si>
  <si>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</si>
  <si>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</si>
  <si>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</si>
  <si>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</si>
  <si>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</si>
  <si>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</si>
  <si>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</si>
  <si>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</si>
  <si>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</si>
  <si>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</si>
  <si>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</si>
  <si>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</si>
  <si>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</si>
  <si>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</si>
  <si>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</si>
  <si>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</si>
  <si>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</si>
  <si>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</si>
  <si>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</si>
  <si>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</si>
  <si>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</si>
  <si>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</si>
  <si>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</si>
  <si>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</si>
  <si>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</si>
  <si>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</si>
  <si>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</si>
  <si>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</si>
  <si>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</si>
  <si>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</si>
  <si>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</si>
  <si>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</si>
  <si>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</si>
  <si>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</si>
  <si>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</si>
  <si>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</si>
  <si>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</si>
  <si>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</si>
  <si>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</si>
  <si>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</si>
  <si>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</si>
  <si>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</si>
  <si>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</si>
  <si>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</si>
  <si>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</si>
  <si>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</si>
  <si>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</si>
  <si>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</si>
  <si>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</si>
  <si>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</si>
  <si>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</si>
  <si>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</si>
  <si>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</si>
  <si>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</si>
  <si>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</si>
  <si>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</si>
  <si>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</si>
  <si>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</si>
  <si>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</si>
  <si>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</si>
  <si>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</si>
  <si>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</si>
  <si>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</si>
  <si>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</si>
  <si>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</si>
  <si>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</si>
  <si>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</si>
  <si>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</si>
  <si>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</si>
  <si>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</si>
  <si>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</si>
  <si>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</si>
  <si>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</si>
  <si>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</si>
  <si>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</si>
  <si>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</si>
  <si>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</si>
  <si>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</si>
  <si>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</si>
  <si>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</si>
  <si>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</si>
  <si>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</si>
  <si>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</si>
  <si>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</si>
  <si>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</si>
  <si>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</si>
  <si>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</si>
  <si>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</si>
  <si>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</si>
  <si>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</si>
  <si>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</si>
  <si>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</si>
  <si>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</si>
  <si>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</si>
  <si>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</si>
  <si>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</si>
  <si>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</si>
  <si>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</si>
  <si>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</si>
  <si>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</si>
  <si>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</si>
  <si>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</si>
  <si>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</si>
  <si>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</si>
  <si>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</si>
  <si>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</si>
  <si>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</si>
  <si>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</si>
  <si>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</si>
  <si>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</si>
  <si>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</si>
  <si>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</si>
  <si>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</si>
  <si>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</si>
  <si>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</si>
  <si>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</si>
  <si>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</si>
  <si>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</si>
  <si>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</si>
  <si>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</si>
  <si>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</si>
  <si>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</si>
  <si>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</si>
  <si>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</si>
  <si>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</si>
  <si>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</si>
  <si>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</si>
  <si>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</si>
  <si>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</si>
  <si>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</si>
  <si>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</si>
  <si>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</si>
  <si>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</si>
  <si>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</si>
  <si>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</si>
  <si>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</si>
  <si>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</si>
  <si>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</si>
  <si>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</si>
  <si>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</si>
  <si>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</si>
  <si>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</si>
  <si>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</si>
  <si>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</si>
  <si>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</si>
  <si>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</si>
  <si>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</si>
  <si>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</si>
  <si>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</si>
  <si>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</si>
  <si>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</si>
  <si>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</si>
  <si>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</si>
  <si>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</si>
  <si>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</si>
  <si>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</si>
  <si>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</si>
  <si>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</si>
  <si>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</si>
  <si>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</si>
  <si>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</si>
  <si>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</si>
  <si>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</si>
  <si>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</si>
  <si>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</si>
  <si>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</si>
  <si>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</si>
  <si>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</si>
  <si>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</si>
  <si>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</si>
  <si>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</si>
  <si>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</si>
  <si>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</si>
  <si>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</si>
  <si>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</si>
  <si>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</si>
  <si>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</si>
  <si>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</si>
  <si>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</si>
  <si>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</si>
  <si>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</si>
  <si>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</si>
  <si>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</si>
  <si>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</si>
  <si>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</si>
  <si>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</si>
  <si>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</si>
  <si>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</si>
  <si>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</si>
  <si>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</si>
  <si>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</si>
  <si>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</si>
  <si>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</si>
  <si>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</si>
  <si>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</si>
  <si>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</si>
  <si>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</si>
  <si>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</si>
  <si>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</si>
  <si>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</si>
  <si>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</si>
  <si>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</si>
  <si>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</si>
  <si>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</si>
  <si>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</si>
  <si>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</si>
  <si>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</si>
  <si>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</si>
  <si>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</si>
  <si>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</si>
  <si>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</si>
  <si>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</si>
  <si>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</si>
  <si>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</si>
  <si>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</si>
  <si>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</si>
  <si>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</si>
  <si>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</si>
  <si>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</si>
  <si>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</si>
  <si>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</si>
  <si>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</si>
  <si>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</si>
  <si>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</si>
  <si>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</si>
  <si>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</si>
  <si>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</si>
  <si>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</si>
  <si>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</si>
  <si>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</si>
  <si>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</si>
  <si>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</si>
  <si>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</si>
  <si>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</si>
  <si>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</si>
  <si>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</si>
  <si>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</si>
  <si>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</si>
  <si>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</si>
  <si>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</si>
  <si>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</si>
  <si>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</si>
  <si>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</si>
  <si>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</si>
  <si>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</si>
  <si>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</si>
  <si>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</si>
  <si>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</si>
  <si>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</si>
  <si>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</si>
  <si>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</si>
  <si>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</si>
  <si>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</si>
  <si>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</si>
  <si>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</si>
  <si>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</si>
  <si>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</si>
  <si>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</si>
  <si>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</si>
  <si>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</si>
  <si>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</si>
  <si>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</si>
  <si>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</si>
  <si>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</si>
  <si>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</si>
  <si>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</si>
  <si>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</si>
  <si>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</si>
  <si>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</si>
  <si>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</si>
  <si>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</si>
  <si>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</si>
  <si>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</si>
  <si>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</si>
  <si>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</si>
  <si>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</si>
  <si>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</si>
  <si>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</si>
  <si>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</si>
  <si>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</si>
  <si>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</si>
  <si>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</si>
  <si>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</si>
  <si>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</si>
  <si>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</si>
  <si>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</si>
  <si>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</si>
  <si>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</si>
  <si>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</si>
  <si>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</si>
  <si>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</si>
  <si>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</si>
  <si>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</si>
  <si>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</si>
  <si>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</si>
  <si>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</si>
  <si>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</si>
  <si>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</si>
  <si>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</si>
  <si>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</si>
  <si>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</si>
  <si>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</si>
  <si>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</si>
  <si>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</si>
  <si>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</si>
  <si>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</si>
  <si>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</si>
  <si>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</si>
  <si>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</si>
  <si>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</si>
  <si>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</si>
  <si>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</si>
  <si>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</si>
  <si>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</si>
  <si>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</si>
  <si>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</si>
  <si>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</si>
  <si>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</si>
  <si>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</si>
  <si>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</si>
  <si>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</si>
  <si>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PCM-20251026-00000687</t>
  </si>
  <si>
    <t xml:space="preserve">team at site TS </t>
  </si>
  <si>
    <t>PCM-20251026-00000925</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</si>
  <si>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</si>
  <si>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</si>
  <si>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</si>
  <si>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</si>
  <si>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</si>
  <si>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</si>
  <si>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</si>
  <si>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</si>
  <si>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</si>
  <si>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40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</si>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</sst>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6" totalsRowShown="0" headerRowDxfId="48" dataDxfId="47" headerRowBorderDxfId="45" tableBorderDxfId="46" totalsRowBorderDxfId="44">
  <autoFilter ref="A1:L2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293.5216790509221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13.026690624996263</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4.3727662035962567E-2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45956.470104976848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45956.470104976848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45956.470104976848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45956.470104976848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45956.470104976848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45956.470104976848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45956.470104976848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45956.470104976848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45956.470104976848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45956.470104976848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45956.470104976848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45956.470104976848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45956.470104976848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45956.470104976848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45956.470104976848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45956.470104976848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45956.470104976848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45956.470104976848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45956.470104976848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45956.470104976848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45956.470104976848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45956.470104976848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45956.470104976848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45956.470104976848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45956.470104976848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45956.470104976848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45956.470104976848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45956.470104976848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45956.470104976848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45956.470104976848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45956.470104976848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45956.470104976848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45956.470104976848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45956.470104976848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45956.470104976848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45956.470104976848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45956.470104976848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45956.470104976848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45956.470104976848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45956.470104976848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45956.470104976848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45956.470104976848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45956.470104976848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45956.470104976848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45956.470104976848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45956.470104976848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45956.470104976848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45956.470104976848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45956.470104976848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45956.470104976848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45956.470104976848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45956.470104976848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45956.470104976848</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45956.470104976848</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131.47026701388677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11.974329513883276</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7.1725347217579838E-2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45956.470104976848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45956.470104976848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45956.470104976848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45956.470104976848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45956.470104976848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45956.470104976848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45956.470104976848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45956.470104976848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45956.470104976848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45956.470104976848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45956.470104976848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45956.470104976848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45956.470104976848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45956.470104976848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45956.470104976848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45956.470104976848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45956.470104976848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45956.470104976848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45956.470104976848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45956.470104976848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45956.470104976848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45956.470104976848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45956.470104976848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45956.470104976848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45956.470104976848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45956.470104976848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45956.470104976848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45956.470104976848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45956.470104976848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45956.470104976848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45956.470104976848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45956.470104976848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45956.470104976848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45956.470104976848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45956.470104976848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45956.470104976848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45956.470104976848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45956.470104976848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45956.470104976848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45956.470104976848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45956.470104976848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45956.470104976848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45956.470104976848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45956.470104976848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45956.470104976848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45956.470104976848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45956.470104976848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45956.470104976848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45956.470104976848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45956.470104976848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45956.470104976848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45956.470104976848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45956.470104976848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45956.470104976848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45956.470104976848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45956.470104976848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45956.470104976848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45956.470104976848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45956.470104976848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45956.470104976848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45956.470104976848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45956.470104976848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45956.470104976848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45956.470104976848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45956.470104976848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45956.470104976848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45956.470104976848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45956.470104976848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45956.470104976848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45956.470104976848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45956.470104976848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45956.470104976848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45956.470104976848</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45956.470104976848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45956.470104976848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45956.470104976848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45956.470104976848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45956.470104976848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45956.470104976848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45956.470104976848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45956.470104976848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45956.470104976848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45956.470104976848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45956.470104976848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45956.470104976848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45956.470104976848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45956.470104976848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45956.470104976848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45956.470104976848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45956.470104976848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45956.470104976848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45956.470104976848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45956.470104976848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45956.470104976848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45956.470104976848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45956.470104976848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45956.470104976848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45956.470104976848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45956.470104976848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45956.470104976848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45956.470104976848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45956.470104976848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45956.470104976848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45956.470104976848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45956.470104976848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45956.470104976848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45956.470104976848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45956.470104976848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45956.470104976848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45956.470104976848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45956.470104976848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45956.470104976848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45956.470104976848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45956.470104976848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45956.470104976848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45956.470104976848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45956.470104976848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45956.470104976848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45956.470104976848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45956.470104976848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45956.470104976848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45956.470104976848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45956.470104976848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45956.470104976848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45956.470104976848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45956.470104976848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45956.470104976848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45956.470104976848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45956.470104976848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45956.470104976848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45956.470104976848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45956.470104976848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45956.470104976848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45956.470104976848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45956.470104976848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45956.470104976848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45956.470104976848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45956.470104976848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45956.470104976848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45956.470104976848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45956.470104976848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45956.470104976848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45956.470104976848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45956.470104976848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45956.470104976848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45956.470104976848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45956.470104976848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45956.470104976848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45956.470104976848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45956.470104976848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45956.470104976848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45956.470104976848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45956.470104976848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45956.470104976848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45956.470104976848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45956.470104976848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45956.470104976848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45956.470104976848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45956.470104976848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45956.470104976848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45956.470104976848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45956.470104976848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45956.470104976848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45956.470104976848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45956.470104976848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45956.470104976848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45956.470104976848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45956.470104976848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45956.470104976848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45956.470104976848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45956.470104976848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45956.470104976848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45956.470104976848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45956.470104976848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45956.470104976848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45956.470104976848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45956.470104976848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45956.470104976848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45956.470104976848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45956.470104976848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45956.470104976848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45956.470104976848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45956.470104976848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45956.470104976848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45956.470104976848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45956.470104976848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45956.470104976848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45956.470104976848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45956.470104976848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45956.470104976848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45956.470104976848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45956.470104976848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45956.470104976848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45956.470104976848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45956.470104976848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45956.470104976848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45956.470104976848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45956.470104976848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45956.470104976848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45956.470104976848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45956.470104976848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45956.470104976848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45956.470104976848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45956.470104976848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45956.470104976848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45956.470104976848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45956.470104976848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45956.470104976848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45956.470104976848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45956.470104976848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45956.470104976848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45956.470104976848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45956.470104976848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45956.470104976848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45956.470104976848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45956.470104976848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45956.470104976848</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45956.470104976848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45956.470104976848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45956.470104976848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45956.470104976848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45956.470104976848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45956.470104976848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45956.470104976848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45956.470104976848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45956.470104976848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45956.470104976848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45956.470104976848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45956.470104976848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45956.470104976848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45956.470104976848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45956.470104976848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45956.470104976848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45956.470104976848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45956.470104976848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45956.470104976848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45956.470104976848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45956.470104976848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45956.470104976848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45956.470104976848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45956.470104976848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45956.470104976848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45956.470104976848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45956.470104976848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45956.470104976848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45956.470104976848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45956.470104976848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45956.470104976848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45956.470104976848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45956.470104976848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45956.470104976848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45956.470104976848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45956.470104976848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45956.470104976848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45956.470104976848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45956.470104976848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45956.470104976848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45956.470104976848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45956.470104976848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45956.470104976848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45956.470104976848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45956.470104976848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45956.470104976848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45956.470104976848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45956.470104976848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45956.470104976848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45956.470104976848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45956.470104976848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45956.470104976848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45956.470104976848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45956.470104976848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45956.470104976848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45956.470104976848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45956.470104976848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45956.470104976848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45956.470104976848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45956.470104976848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45956.470104976848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45956.470104976848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45956.470104976848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45956.470104976848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45956.470104976848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45956.470104976848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45956.470104976848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45956.470104976848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45956.470104976848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45956.470104976848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45956.470104976848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45956.470104976848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45956.470104976848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45956.470104976848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45956.470104976848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45956.470104976848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45956.470104976848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45956.470104976848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45956.470104976848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45956.470104976848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45956.470104976848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45956.470104976848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45956.470104976848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45956.470104976848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45956.470104976848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45956.470104976848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45956.470104976848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45956.470104976848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45956.470104976848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45956.470104976848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45956.470104976848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45956.470104976848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45956.470104976848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45956.470104976848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45956.470104976848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45956.470104976848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45956.470104976848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45956.470104976848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45956.470104976848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45956.470104976848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45956.470104976848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45956.470104976848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45956.470104976848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45956.470104976848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45956.470104976848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45956.470104976848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45956.470104976848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45956.470104976848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45956.470104976848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45956.470104976848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45956.470104976848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45956.470104976848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45956.470104976848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45956.470104976848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45956.470104976848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45956.470104976848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45956.470104976848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45956.470104976848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45956.470104976848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45956.470104976848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45956.470104976848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45956.470104976848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45956.470104976848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45956.470104976848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45956.470104976848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45956.470104976848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45956.470104976848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45956.470104976848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45956.470104976848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45956.470104976848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45956.470104976848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45956.470104976848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45956.470104976848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45956.470104976848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45956.470104976848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45956.470104976848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45956.470104976848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45956.470104976848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45956.470104976848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45956.470104976848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45956.470104976848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45956.470104976848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45956.470104976848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45956.470104976848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45956.470104976848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45956.470104976848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45956.470104976848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45956.470104976848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45956.470104976848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45956.470104976848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45956.470104976848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45956.470104976848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45956.470104976848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45956.470104976848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45956.470104976848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45956.470104976848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45956.470104976848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45956.470104976848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45956.470104976848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45956.470104976848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45956.470104976848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45956.470104976848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45956.470104976848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45956.470104976848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45956.470104976848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45956.470104976848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45956.470104976848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45956.470104976848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45956.470104976848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45956.470104976848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45956.470104976848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45956.470104976848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45956.470104976848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45956.470104976848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45956.470104976848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45956.470104976848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45956.470104976848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45956.470104976848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45956.470104976848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45956.470104976848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45956.470104976848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45956.470104976848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45956.470104976848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45956.470104976848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45956.470104976848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45956.470104976848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45956.470104976848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45956.470104976848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45956.470104976848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45956.470104976848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45956.470104976848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45956.470104976848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45956.470104976848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45956.470104976848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45956.470104976848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45956.470104976848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45956.470104976848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45956.470104976848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45956.470104976848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45956.470104976848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45956.470104976848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45956.470104976848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45956.470104976848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45956.470104976848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45956.470104976848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45956.470104976848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45956.470104976848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45956.470104976848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45956.470104976848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45956.470104976848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45956.470104976848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45956.470104976848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45956.470104976848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45956.470104976848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45956.470104976848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45956.470104976848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45956.470104976848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45956.470104976848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45956.470104976848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45956.470104976848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45956.470104976848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45956.470104976848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45956.470104976848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45956.470104976848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45956.470104976848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45956.470104976848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45956.470104976848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45956.470104976848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45956.470104976848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45956.470104976848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45956.470104976848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45956.470104976848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45956.470104976848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45956.470104976848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45956.470104976848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45956.470104976848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45956.470104976848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45956.470104976848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45956.470104976848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45956.470104976848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45956.470104976848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45956.470104976848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45956.470104976848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45956.470104976848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45956.470104976848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45956.470104976848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45956.470104976848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45956.470104976848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45956.470104976848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45956.470104976848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45956.470104976848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45956.470104976848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45956.470104976848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45956.470104976848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45956.470104976848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45956.470104976848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45956.470104976848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45956.470104976848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45956.470104976848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45956.470104976848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45956.470104976848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45956.470104976848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45956.470104976848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45956.470104976848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45956.470104976848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45956.470104976848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45956.470104976848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45956.470104976848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45956.470104976848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45956.470104976848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45956.470104976848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45956.470104976848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45956.470104976848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45956.470104976848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45956.470104976848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45956.470104976848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45956.470104976848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45956.470104976848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45956.470104976848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45956.470104976848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45956.470104976848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45956.470104976848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45956.470104976848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45956.470104976848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45956.470104976848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45956.470104976848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45956.470104976848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45956.470104976848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45956.470104976848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45956.470104976848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45956.470104976848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45956.470104976848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45956.470104976848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45956.470104976848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45956.470104976848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45956.470104976848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45956.470104976848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45956.470104976848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45956.470104976848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45956.470104976848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45956.470104976848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45956.470104976848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45956.470104976848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45956.470104976848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45956.470104976848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45956.470104976848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45956.470104976848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45956.470104976848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45956.470104976848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45956.470104976848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45956.470104976848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45956.470104976848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45956.470104976848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45956.470104976848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45956.470104976848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45956.470104976848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45956.470104976848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45956.470104976848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45956.470104976848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45956.470104976848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45956.470104976848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45956.470104976848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45956.470104976848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45956.470104976848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45956.470104976848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45956.470104976848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45956.470104976848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45956.470104976848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45956.470104976848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45956.470104976848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45956.470104976848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45956.470104976848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45956.470104976848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45956.470104976848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45956.470104976848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45956.470104976848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45956.470104976848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45956.470104976848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45956.470104976848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45956.470104976848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45956.470104976848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45956.470104976848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45956.470104976848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45956.470104976848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45956.470104976848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45956.470104976848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45956.470104976848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45956.470104976848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45956.470104976848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45956.470104976848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45956.470104976848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45956.470104976848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45956.470104976848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45956.470104976848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45956.470104976848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45956.470104976848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45956.470104976848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45956.470104976848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45956.470104976848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45956.470104976848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45956.470104976848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45956.470104976848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45956.470104976848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45956.470104976848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45956.470104976848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45956.470104976848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45956.470104976848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45956.470104976848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45956.470104976848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45956.470104976848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45956.470104976848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45956.470104976848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45956.470104976848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45956.470104976848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45956.470104976848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45956.470104976848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45956.470104976848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45956.470104976848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45956.470104976848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45956.470104976848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45956.470104976848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45956.470104976848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45956.470104976848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45956.470104976848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45956.470104976848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45956.470104976848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45956.470104976848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45956.470104976848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45956.470104976848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45956.470104976848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45956.470104976848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45956.470104976848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45956.470104976848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45956.470104976848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45956.470104976848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45956.470104976848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45956.470104976848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45956.470104976848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45956.470104976848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45956.470104976848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45956.470104976848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45956.470104976848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45956.470104976848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45956.470104976848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45956.470104976848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45956.470104976848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45956.470104976848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45956.470104976848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45956.470104976848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45956.470104976848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45956.470104976848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45956.470104976848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45956.470104976848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45956.470104976848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45956.470104976848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45956.470104976848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45956.470104976848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45956.470104976848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45956.470104976848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45956.470104976848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45956.470104976848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45956.470104976848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45956.470104976848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45956.470104976848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45956.470104976848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45956.470104976848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45956.470104976848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45956.470104976848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45956.470104976848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45956.470104976848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45956.470104976848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45956.470104976848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45956.470104976848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45956.470104976848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45956.470104976848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45956.470104976848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45956.470104976848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45956.470104976848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45956.470104976848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45956.470104976848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45956.470104976848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45956.470104976848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45956.470104976848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45956.470104976848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45956.470104976848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45956.470104976848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45956.470104976848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45956.470104976848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45956.470104976848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45956.470104976848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45956.470104976848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45956.470104976848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45956.470104976848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45956.470104976848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45956.470104976848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45956.470104976848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45956.470104976848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45956.470104976848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45956.470104976848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45956.470104976848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45956.470104976848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45956.470104976848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45956.470104976848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45956.470104976848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45956.470104976848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45956.470104976848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45956.470104976848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45956.470104976848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45956.470104976848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45956.470104976848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45956.470104976848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45956.470104976848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45956.470104976848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45956.470104976848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45956.470104976848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45956.470104976848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45956.470104976848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45956.470104976848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45956.470104976848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45956.470104976848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45956.470104976848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45956.470104976848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45956.470104976848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45956.470104976848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45956.470104976848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45956.470104976848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45956.470104976848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45956.470104976848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45956.470104976848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45956.470104976848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45956.470104976848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45956.470104976848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45956.470104976848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45956.470104976848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45956.470104976848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45956.470104976848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45956.470104976848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45956.470104976848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45956.470104976848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45956.470104976848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45956.470104976848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45956.470104976848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45956.470104976848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45956.470104976848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45956.470104976848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45956.470104976848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45956.470104976848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45956.470104976848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45956.470104976848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45956.470104976848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45956.470104976848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45956.470104976848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45956.470104976848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45956.470104976848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45956.470104976848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45956.470104976848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45956.470104976848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45956.470104976848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45956.470104976848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45956.470104976848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45956.470104976848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45956.470104976848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45956.470104976848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45956.470104976848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45956.470104976848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45956.470104976848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45956.470104976848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45956.470104976848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45956.470104976848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45956.470104976848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45956.470104976848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45956.470104976848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45956.470104976848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45956.470104976848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45956.470104976848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45956.470104976848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45956.470104976848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45956.470104976848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45956.470104976848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45956.470104976848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45956.470104976848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45956.470104976848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45956.470104976848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45956.470104976848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45956.470104976848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45956.470104976848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45956.470104976848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45956.470104976848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45956.470104976848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45956.470104976848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45956.470104976848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45956.470104976848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45956.470104976848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45956.470104976848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45956.470104976848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45956.470104976848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45956.470104976848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45956.470104976848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45956.470104976848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45956.470104976848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45956.470104976848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45956.470104976848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45956.470104976848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45956.470104976848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45956.470104976848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45956.470104976848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45956.470104976848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45956.470104976848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45956.470104976848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45956.470104976848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45956.470104976848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45956.470104976848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45956.470104976848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45956.470104976848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45956.470104976848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45956.470104976848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45956.470104976848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45956.470104976848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45956.470104976848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45956.470104976848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45956.470104976848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45956.470104976848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45956.470104976848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45956.470104976848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45956.470104976848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45956.470104976848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45956.470104976848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45956.470104976848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45956.470104976848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45956.470104976848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45956.470104976848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45956.470104976848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45956.470104976848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45956.470104976848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45956.470104976848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45956.470104976848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45956.470104976848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45956.470104976848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45956.470104976848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45956.470104976848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45956.470104976848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45956.470104976848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45956.470104976848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45956.470104976848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45956.470104976848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45956.470104976848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45956.470104976848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45956.470104976848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45956.470104976848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45956.470104976848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45956.470104976848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45956.470104976848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45956.470104976848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45956.470104976848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45956.470104976848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45956.470104976848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45956.470104976848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45956.470104976848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45956.470104976848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45956.470104976848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45956.470104976848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45956.470104976848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45956.470104976848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45956.470104976848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45956.470104976848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45956.470104976848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45956.470104976848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45956.470104976848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45956.470104976848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45956.470104976848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45956.470104976848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45956.470104976848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45956.470104976848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45956.470104976848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45956.470104976848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45956.470104976848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45956.470104976848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45956.470104976848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45956.470104976848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45956.470104976848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45956.470104976848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45956.470104976848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45956.470104976848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45956.470104976848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45956.470104976848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45956.470104976848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45956.470104976848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45956.470104976848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45956.470104976848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45956.470104976848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45956.470104976848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45956.470104976848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45956.470104976848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45956.470104976848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45956.470104976848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45956.470104976848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45956.470104976848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45956.470104976848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45956.470104976848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45956.470104976848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45956.470104976848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45956.470104976848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45956.470104976848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45956.470104976848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45956.470104976848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45956.470104976848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45956.470104976848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45956.470104976848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45956.470104976848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45956.470104976848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45956.470104976848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45956.470104976848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45956.470104976848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45956.470104976848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45956.470104976848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45956.470104976848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45956.470104976848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45956.470104976848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45956.470104976848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45956.470104976848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45956.470104976848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45956.470104976848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45956.470104976848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45956.470104976848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45956.470104976848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45956.470104976848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45956.470104976848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45956.470104976848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45956.470104976848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45956.470104976848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45956.470104976848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45956.470104976848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45956.470104976848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45956.470104976848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45956.470104976848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45956.470104976848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45956.470104976848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45956.470104976848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45956.470104976848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45956.470104976848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45956.470104976848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45956.470104976848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45956.470104976848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45956.470105208333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45956.470105208333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45956.470105208333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45956.470105208333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45956.470105208333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45956.470105208333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45956.470105208333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45956.470105208333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45956.470105208333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45956.470105208333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45956.470105208333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45956.470105208333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45956.470105208333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45956.470105208333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45956.470105208333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45956.470105208333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45956.470105208333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45956.470105208333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45956.470105208333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45956.470105208333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45956.470105208333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45956.470105208333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45956.470105208333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45956.470105208333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45956.470105208333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45956.470105208333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45956.470105208333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45956.470105208333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45956.470105208333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45956.470105208333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45956.470105208333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45956.470105208333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45956.470105208333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45956.470105208333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45956.470105208333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45956.470105208333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45956.470105208333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45956.470105208333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45956.470105208333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45956.470105208333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45956.470105208333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45956.470105208333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45956.470105208333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45956.470105208333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45956.470105208333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45956.470105208333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45956.470105208333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45956.470105208333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45956.470105208333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45956.470105208333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45956.470105208333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45956.470105208333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45956.470105208333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45956.470105208333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45956.470105208333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45956.470105208333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45956.470105208333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45956.470105208333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45956.470105208333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45956.470105208333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45956.470105208333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45956.470105208333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45956.470105208333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45956.470105208333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45956.470105208333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45956.470105208333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45956.470105208333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45956.470105208333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45956.470105208333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45956.470105208333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45956.470105208333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45956.470105208333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45956.470105208333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45956.470105208333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45956.470105208333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45956.470105208333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45956.470105208333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45956.470105208333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45956.470105208333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45956.470105208333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45956.470105208333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45956.470105208333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45956.470105208333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45956.470105208333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45956.470105208333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45956.470105208333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45956.470105208333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45956.470105208333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45956.470105208333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45956.470105208333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45956.470105208333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45956.470105208333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45956.470105208333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45956.470105208333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45956.470105208333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45956.470105208333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45956.470105208333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45956.470105208333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45956.470105208333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45956.470105208333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45956.470105208333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45956.470105208333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45956.470105208333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45956.470105208333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45956.470105208333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45956.470105208333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45956.470105208333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45956.470105208333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45956.470105208333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45956.470105208333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45956.470105208333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45956.470105208333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45956.470105208333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45956.470105208333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45956.470105208333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45956.470105208333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45956.470105208333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45956.470105208333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45956.470105208333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45956.470105208333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45956.470105208333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45956.470105208333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45956.470105208333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45956.470105208333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45956.470105208333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45956.470105208333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45956.470105208333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45956.470105208333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45956.470105208333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45956.470105208333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45956.470105208333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45956.470105208333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45956.470105208333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45956.470105208333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45956.470105208333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45956.470105208333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45956.470105208333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45956.470105208333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45956.470105208333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45956.470105208333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45956.470105208333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45956.470105208333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45956.470105208333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45956.470105208333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45956.470105208333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45956.470105208333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45956.470105208333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45956.470105208333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45956.470105208333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45956.470105208333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45956.470105208333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45956.470105208333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45956.470105208333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45956.470105208333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45956.470105208333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45956.470105208333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45956.470105208333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45956.470105208333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45956.470105208333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45956.470105208333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45956.470105208333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45956.470105208333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45956.470105208333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45956.470105208333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45956.470105208333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45956.470105208333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45956.470105208333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45956.470105208333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45956.470105208333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45956.470105208333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45956.470105208333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45956.470105208333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45956.470105208333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45956.470105208333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45956.470105208333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45956.470105208333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45956.470105208333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45956.470105208333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45956.470105208333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45956.470105208333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45956.470105208333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45956.470105208333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45956.470105208333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45956.470105208333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45956.470105208333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45956.470105208333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45956.470105208333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45956.470105208333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45956.470105208333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45956.470105208333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45956.470105208333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45956.470105208333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45956.470105208333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45956.470105208333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45956.470105208333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45956.470105208333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45956.470105208333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45956.470105208333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45956.470105208333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45956.470105208333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45956.470105208333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45956.470105208333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45956.470105208333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45956.470105208333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45956.470105208333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45956.470105208333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45956.470105208333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45956.470105208333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45956.470105208333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45956.470105208333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45956.470105208333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45956.470105208333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45956.470105208333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45956.470105208333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45956.470105208333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45956.470105208333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45956.470105208333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45956.470105208333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45956.470105208333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45956.470105208333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45956.470105208333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45956.470105208333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45956.470105208333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45956.470105208333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45956.470105208333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45956.470105208333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45956.470105208333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45956.470105208333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45956.470105208333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45956.470105208333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45956.470105208333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45956.470105208333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45956.470105208333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45956.470105208333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45956.470105208333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45956.470105208333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45956.470105208333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45956.470105208333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45956.470105208333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45956.470105208333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45956.470105208333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45956.470105208333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45956.470105208333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45956.470105208333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45956.470105208333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45956.470105208333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45956.470105208333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45956.470105208333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45956.470105208333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45956.470105208333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45956.470105208333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45956.470105208333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45956.470105208333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45956.470105208333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45956.470105208333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45956.470105208333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45956.470105208333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45956.470105208333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45956.470105208333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45956.470105208333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45956.470105208333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45956.470105208333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45956.470105208333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45956.470105208333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45956.470105208333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45956.470105208333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45956.470105208333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45956.470105208333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45956.470105208333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45956.470105208333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45956.470105208333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45956.470105208333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45956.470105208333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45956.470105208333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45956.470105208333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45956.470105208333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45956.470105208333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45956.470105208333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45956.470105208333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45956.470105208333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45956.470105208333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45956.470105208333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45956.470105208333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45956.470105208333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45956.470105208333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45956.470105208333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45956.470105208333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45956.470105208333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45956.470105208333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45956.470105208333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45956.470105208333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45956.470105208333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45956.470105208333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45956.470105208333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45956.470105208333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45956.470105208333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45956.470105208333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45956.470105208333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45956.470105208333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45956.470105208333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45956.470105208333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45956.470105208333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45956.470105208333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45956.470105208333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45956.470105208333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45956.470105208333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45956.470105208333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45956.470105208333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45956.470105208333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45956.470105208333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45956.470105208333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45956.470105208333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45956.470105208333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45956.470105208333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45956.470105208333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45956.470105208333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45956.470105208333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45956.470105208333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45956.470105208333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45956.470105208333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45956.470105208333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45956.470105208333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45956.470105208333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45956.470105208333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45956.470105208333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45956.470105208333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45956.470105208333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45956.470105208333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45956.470105208333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45956.470105208333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45956.470105208333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45956.470105208333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45956.470105208333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45956.470105208333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45956.470105208333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45956.470105208333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45956.470105208333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45956.470105208333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45956.470105208333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45956.470105208333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45956.470105208333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45956.470105208333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45956.470105208333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45956.470105208333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45956.470105208333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45956.470105208333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45956.470105208333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45956.470105208333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45956.470105208333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45956.470105208333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45956.470105208333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45956.470105208333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45956.470105208333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45956.470105208333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45956.470105208333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45956.470105208333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45956.470105208333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45956.470105208333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45956.470105208333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45956.470105208333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45956.470105208333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45956.470105208333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45956.470105208333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45956.470105208333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45956.470105208333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45956.470105208333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45956.470105208333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45956.470105208333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45956.470105208333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45956.470105208333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45956.470105208333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45956.470105208333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45956.470105208333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45956.470105208333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45956.470105208333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45956.470105208333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45956.470105208333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45956.470105208333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45956.470105208333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45956.470105208333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45956.470105208333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45956.470105208333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45956.470105208333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45956.470105208333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45956.470105208333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45956.470105208333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45956.470105208333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45956.470105208333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45956.470105208333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45956.470105208333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45956.470105208333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45956.470105208333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45956.470105208333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45956.470105208333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45956.470105208333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45956.470105208333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45956.470105208333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45956.470105208333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45956.470105208333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45956.470105208333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45956.470105208333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45956.470105208333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45956.470105208333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45956.470105208333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45956.470105208333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45956.470105208333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45956.470105208333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45956.470105208333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45956.470105208333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252.98938738425204</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2.8353827546234243</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27169</v>
      </c>
      <c r="E4" s="98" t="s">
        <v>38998</v>
      </c>
      <c r="F4" s="123">
        <v>45956.379861111112</v>
      </c>
      <c r="G4" s="124">
        <f ca="1">IFERROR(NOW()-F4,"")</f>
        <v>9.0243865735828876E-2</v>
      </c>
      <c r="H4" s="123">
        <v>45956.374675925923</v>
      </c>
      <c r="I4" s="119" t="str">
        <f>IFERROR(VLOOKUP(D4,DB!A:F,6,0),"")</f>
        <v>SCECO</v>
      </c>
      <c r="J4" s="119" t="str">
        <f>IFERROR(VLOOKUP(D4,DB!A:G,7,0),"")</f>
        <v>Dead</v>
      </c>
      <c r="K4" s="125" t="s">
        <v>39095</v>
      </c>
      <c r="L4" s="121" t="str">
        <f>IFERROR(VLOOKUP(D4,DB!A:I,9,0),"")</f>
        <v>Latis</v>
      </c>
    </row>
    <row r="5" spans="1:16" ht="15" customHeight="1">
      <c r="A5" s="119" t="s">
        <v>39096</v>
      </c>
      <c r="B5" s="119" t="str">
        <f>IFERROR(VLOOKUP(D5,DB!A:K,11,0),"")</f>
        <v>R4</v>
      </c>
      <c r="C5" s="120">
        <v>1</v>
      </c>
      <c r="D5" s="94" t="s">
        <v>39097</v>
      </c>
      <c r="E5" s="98" t="s">
        <v>39081</v>
      </c>
      <c r="F5" s="123">
        <v>45956.456828703704</v>
      </c>
      <c r="G5" s="124">
        <f ca="1">IFERROR(NOW()-F5,"")</f>
        <v>1.3276273144583683E-2</v>
      </c>
      <c r="H5" s="123">
        <v>45956.462500000001</v>
      </c>
      <c r="I5" s="119" t="str">
        <f>IFERROR(VLOOKUP(D5,DB!A:F,6,0),"")</f>
        <v>SCECO</v>
      </c>
      <c r="J5" s="119" t="str">
        <f>IFERROR(VLOOKUP(D5,DB!A:G,7,0),"")</f>
        <v>In progress</v>
      </c>
      <c r="K5" s="125" t="s">
        <v>39098</v>
      </c>
      <c r="L5" s="121" t="str">
        <f>IFERROR(VLOOKUP(D5,DB!A:I,9,0),"")</f>
        <v>Latis</v>
      </c>
    </row>
    <row r="6" spans="1:16" ht="15" customHeight="1">
      <c r="A6" s="119"/>
      <c r="B6" s="119" t="str">
        <f>IFERROR(VLOOKUP(D6,DB!A:K,11,0),"")</f>
        <v/>
      </c>
      <c r="C6" s="120"/>
      <c r="D6" s="121"/>
      <c r="E6" s="98"/>
      <c r="F6" s="123"/>
      <c r="G6" s="124">
        <f ca="1">IFERROR(NOW()-F6,"")</f>
        <v>45956.470104976848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45956.470104976848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45956.470104976848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45956.470104976848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45956.470104976848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45956.470104976848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45956.470104976848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45956.470104976848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45956.470104976848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45956.470104976848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45956.470104976848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45956.470104976848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45956.470104976848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45956.470104976848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45956.470104976848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45956.470104976848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45956.470104976848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45956.470104976848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45956.470104976848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45956.470104976848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45956.470104976848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45956.470104976848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45956.470104976848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45956.470104976848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45956.470104976848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45956.470104976848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45956.470104976848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45956.470104976848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45956.470104976848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45956.470104976848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45956.470104976848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45956.470104976848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45956.470104976848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45956.470104976848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45956.470104976848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45956.470104976848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45956.470104976848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45956.470104976848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45956.470104976848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45956.470104976848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45956.470104976848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45956.470104976848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45956.470104976848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45956.470104976848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45956.470104976848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45956.470104976848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45956.470104976848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45956.470104976848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45956.470104976848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45956.470104976848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45956.470104976848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45956.470104976848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45956.470104976848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45956.470104976848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45956.470104976848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45956.470104976848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45956.470104976848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45956.470104976848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45956.470104976848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45956.470104976848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45956.470104976848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45956.470104976848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45956.470104976848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45956.470104976848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45956.470104976848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45956.470104976848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45956.470104976848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45956.470104976848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45956.470104976848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45956.470104976848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45956.470104976848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45956.470104976848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45956.470104976848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45956.470104976848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45956.470104976848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45956.470104976848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45956.470104976848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45956.470104976848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45956.470104976848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45956.470104976848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45956.470104976848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45956.470104976848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45956.470104976848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45956.470104976848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45956.470104976848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45956.470104976848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45956.470104976848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45956.470104976848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45956.470104976848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45956.470104976848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45956.470104976848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45956.470104976848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45956.470104976848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45956.470104976848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45956.470104976848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45956.470104976848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45956.470104976848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45956.470104976848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45956.470104976848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45956.470104976848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45956.470104976848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45956.470104976848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45956.470104976848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45956.470104976848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45956.470104976848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45956.470104976848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45956.470104976848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45956.470104976848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45956.470104976848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45956.470104976848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45956.470104976848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45956.470104976848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45956.470104976848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45956.470104976848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45956.470104976848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45956.470104976848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45956.470104976848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45956.470104976848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45956.470104976848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45956.470104976848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45956.470104976848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45956.470104976848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45956.470104976848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45956.470104976848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45956.470104976848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45956.470104976848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45956.470104976848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45956.470104976848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45956.470104976848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45956.470104976848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45956.470104976848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45956.470104976848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45956.470104976848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45956.470104976848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45956.470104976848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45956.470104976848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45956.470104976848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45956.470104976848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45956.470104976848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45956.470104976848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45956.470104976848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45956.470104976848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45956.470104976848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45956.470104976848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45956.470104976848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45956.470104976848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45956.470104976848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45956.470104976848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45956.470104976848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45956.470104976848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45956.470104976848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45956.470104976848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45956.470104976848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45956.470104976848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45956.470104976848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45956.470104976848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45956.470104976848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45956.470104976848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45956.470104976848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45956.470104976848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45956.470104976848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45956.470104976848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45956.470104976848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45956.470104976848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45956.470104976848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45956.470104976848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45956.470104976848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45956.470104976848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45956.470104976848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45956.470104976848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45956.470104976848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45956.470104976848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45956.470104976848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45956.470104976848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45956.470104976848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45956.470104976848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45956.470104976848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45956.470104976848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45956.470104976848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45956.470104976848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45956.470104976848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45956.470104976848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45956.470104976848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45956.470104976848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45956.470104976848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45956.470104976848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45956.470104976848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45956.470104976848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45956.470104976848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45956.470104976848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45956.470104976848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45956.470104976848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45956.470104976848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45956.470104976848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45956.470104976848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45956.470104976848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45956.470104976848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45956.470104976848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45956.470104976848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45956.470104976848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45956.470104976848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45956.470104976848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45956.470104976848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45956.470104976848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45956.470104976848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45956.470104976848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45956.470104976848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45956.470104976848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45956.470104976848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45956.470104976848</v>
      </c>
      <c r="H215" s="123"/>
      <c r="I215" s="119" t="str">
        <f>IFERROR(VLOOKUP(D215,DB!A:F,6,0),"")</f>
        <v/>
      </c>
      <c r="J215" s="119" t="str">
        <f>IFERROR(VLOOKUP(D215,DB!A:G,7,0),"")</f>
        <v/>
      </c>
      <c r="K215" s="125"/>
      <c r="L215" s="121" t="str">
        <f>IFERROR(VLOOKUP(D215,DB!A:I,9,0),"")</f>
        <v/>
      </c>
    </row>
    <row r="216" spans="1:12" ht="15" customHeight="1">
      <c r="A216" s="126"/>
      <c r="B216" s="126" t="str">
        <f>IFERROR(VLOOKUP(D216,DB!A:K,11,0),"")</f>
        <v/>
      </c>
      <c r="C216" s="127"/>
      <c r="D216" s="128"/>
      <c r="E216" s="129"/>
      <c r="F216" s="130"/>
      <c r="G216" s="131">
        <f ca="1">IFERROR(NOW()-F216,"")</f>
        <v>45956.470104976848</v>
      </c>
      <c r="H216" s="130"/>
      <c r="I216" s="126" t="str">
        <f>IFERROR(VLOOKUP(D216,DB!A:F,6,0),"")</f>
        <v/>
      </c>
      <c r="J216" s="126" t="str">
        <f>IFERROR(VLOOKUP(D216,DB!A:G,7,0),"")</f>
        <v/>
      </c>
      <c r="K216" s="132"/>
      <c r="L216" s="128" t="str">
        <f>IFERROR(VLOOKUP(D216,DB!A:I,9,0),"")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39099</v>
      </c>
      <c r="B2" s="37" t="str">
        <f>IFERROR(VLOOKUP(D2,DB!A:K,11,0),"")</f>
        <v>R5</v>
      </c>
      <c r="C2" s="37">
        <v>3</v>
      </c>
      <c r="D2" s="118" t="s">
        <v>36034</v>
      </c>
      <c r="E2" s="37" t="s">
        <v>38998</v>
      </c>
      <c r="F2" s="38">
        <v>45891.832060185188</v>
      </c>
      <c r="G2" s="144">
        <f ca="1">IFERROR(NOW()-F2,"")</f>
        <v>64.638044791659922</v>
      </c>
      <c r="H2" s="38">
        <v>45891.790393518517</v>
      </c>
      <c r="I2" s="37" t="str">
        <f>IFERROR(VLOOKUP(D2,DB!A:F,6,0),"")</f>
        <v>Generator-SG</v>
      </c>
      <c r="J2" s="37" t="str">
        <f>IFERROR(VLOOKUP(D2,DB!A:G,7,0),"")</f>
        <v>Vandalized</v>
      </c>
      <c r="K2" s="37" t="s">
        <v>39100</v>
      </c>
      <c r="L2" s="37" t="str">
        <f>IFERROR(VLOOKUP(D2,DB!A:I,9,0),"")</f>
        <v>Latis</v>
      </c>
      <c r="M2" s="117"/>
    </row>
    <row r="3" spans="1:13" ht="30.75">
      <c r="A3" s="37" t="s">
        <v>39101</v>
      </c>
      <c r="B3" s="37" t="str">
        <f>IFERROR(VLOOKUP(D3,DB!A:K,11,0),"")</f>
        <v>R5</v>
      </c>
      <c r="C3" s="37">
        <v>1</v>
      </c>
      <c r="D3" s="37" t="s">
        <v>31329</v>
      </c>
      <c r="E3" s="37" t="s">
        <v>39081</v>
      </c>
      <c r="F3" s="38">
        <v>45926.188877314817</v>
      </c>
      <c r="G3" s="144">
        <f t="shared" ref="G3" ca="1" si="0">IFERROR(NOW()-F3,"")</f>
        <v>30.281227662031597</v>
      </c>
      <c r="H3" s="38">
        <v>45926.158159722225</v>
      </c>
      <c r="I3" s="37" t="str">
        <f>IFERROR(VLOOKUP(D3,DB!A:F,6,0),"")</f>
        <v>SCECO</v>
      </c>
      <c r="J3" s="37" t="str">
        <f>IFERROR(VLOOKUP(D3,DB!A:G,7,0),"")</f>
        <v>Good</v>
      </c>
      <c r="K3" s="37" t="s">
        <v>39102</v>
      </c>
      <c r="L3" s="37" t="str">
        <f>IFERROR(VLOOKUP(D3,DB!A:I,9,0),"")</f>
        <v>Latis</v>
      </c>
      <c r="M3" s="117"/>
    </row>
    <row r="4" spans="1:13" ht="48" customHeight="1">
      <c r="A4" s="152" t="s">
        <v>39103</v>
      </c>
      <c r="B4" s="152" t="str">
        <f>IFERROR(VLOOKUP(D4,DB!A:K,11,0),"")</f>
        <v>R5</v>
      </c>
      <c r="C4" s="152">
        <v>1</v>
      </c>
      <c r="D4" s="152" t="s">
        <v>34781</v>
      </c>
      <c r="E4" s="152" t="s">
        <v>39081</v>
      </c>
      <c r="F4" s="153">
        <v>45948.661111111112</v>
      </c>
      <c r="G4" s="154">
        <f ca="1">IFERROR(NOW()-F4,"")</f>
        <v>7.8089938657358289</v>
      </c>
      <c r="H4" s="153">
        <v>45948.661111111112</v>
      </c>
      <c r="I4" s="152" t="str">
        <f>IFERROR(VLOOKUP(D4,DB!A:F,6,0),"")</f>
        <v>SCECO</v>
      </c>
      <c r="J4" s="152" t="str">
        <f>IFERROR(VLOOKUP(D4,DB!A:G,7,0),"")</f>
        <v>Dead</v>
      </c>
      <c r="K4" s="152" t="s">
        <v>39104</v>
      </c>
      <c r="L4" s="152" t="str">
        <f>IFERROR(VLOOKUP(D4,DB!A:I,9,0),"")</f>
        <v>Latis</v>
      </c>
    </row>
    <row r="5" spans="1:13" ht="15">
      <c r="A5" s="152" t="s">
        <v>39105</v>
      </c>
      <c r="B5" s="152" t="str">
        <f>IFERROR(VLOOKUP(D5,DB!A:K,11,0),"")</f>
        <v>R5</v>
      </c>
      <c r="C5" s="152">
        <v>2</v>
      </c>
      <c r="D5" s="152" t="s">
        <v>35492</v>
      </c>
      <c r="E5" s="152" t="s">
        <v>38998</v>
      </c>
      <c r="F5" s="153">
        <v>45956.458796296298</v>
      </c>
      <c r="G5" s="154">
        <f ca="1">IFERROR(NOW()-F5,"")</f>
        <v>1.1308680550428107E-2</v>
      </c>
      <c r="H5" s="153">
        <v>45956.451157407406</v>
      </c>
      <c r="I5" s="152" t="str">
        <f>IFERROR(VLOOKUP(D5,DB!A:F,6,0),"")</f>
        <v>SCECO</v>
      </c>
      <c r="J5" s="152" t="str">
        <f>IFERROR(VLOOKUP(D5,DB!A:G,7,0),"")</f>
        <v>Dead</v>
      </c>
      <c r="K5" s="152" t="s">
        <v>39106</v>
      </c>
      <c r="L5" s="152" t="str">
        <f>IFERROR(VLOOKUP(D5,DB!A:I,9,0),"")</f>
        <v>Latis</v>
      </c>
    </row>
    <row r="6" spans="1:13" ht="15">
      <c r="A6" s="152" t="s">
        <v>39107</v>
      </c>
      <c r="B6" s="152" t="str">
        <f>IFERROR(VLOOKUP(D6,DB!A:K,11,0),"")</f>
        <v>R5</v>
      </c>
      <c r="C6" s="152">
        <v>2</v>
      </c>
      <c r="D6" s="170" t="s">
        <v>38382</v>
      </c>
      <c r="E6" s="152" t="s">
        <v>38998</v>
      </c>
      <c r="F6" s="153">
        <v>45956.464803240742</v>
      </c>
      <c r="G6" s="154">
        <f ca="1">IFERROR(NOW()-F6,"")</f>
        <v>5.3017361060483381E-3</v>
      </c>
      <c r="H6" s="153">
        <v>45956.455081018517</v>
      </c>
      <c r="I6" s="152" t="str">
        <f>IFERROR(VLOOKUP(D6,DB!A:F,6,0),"")</f>
        <v>SCECO</v>
      </c>
      <c r="J6" s="152" t="str">
        <f>IFERROR(VLOOKUP(D6,DB!A:G,7,0),"")</f>
        <v>Haj Removal</v>
      </c>
      <c r="K6" s="152" t="s">
        <v>39106</v>
      </c>
      <c r="L6" s="152" t="str">
        <f>IFERROR(VLOOKUP(D6,DB!A:I,9,0),"")</f>
        <v>Latis</v>
      </c>
    </row>
    <row r="7" spans="1:13" ht="15">
      <c r="A7" s="152"/>
      <c r="B7" s="152" t="str">
        <f>IFERROR(VLOOKUP(D7,DB!A:K,11,0),"")</f>
        <v/>
      </c>
      <c r="C7" s="152"/>
      <c r="D7" s="152"/>
      <c r="E7" s="152"/>
      <c r="F7" s="153"/>
      <c r="G7" s="154">
        <f ca="1">IFERROR(NOW()-F7,"")</f>
        <v>45956.470104976848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45956.470104976848</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45956.470104976848</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45956.470104976848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45956.470104976848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45956.470104976848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45956.470104976848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45956.470104976848</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45956.470104976848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45956.470104976848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45956.470104976848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45956.470104976848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45956.470104976848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45956.470104976848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45956.470104976848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45956.470104976848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45956.470104976848</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45956.470104976848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45956.470104976848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45956.470104976848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45956.470104976848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45956.470104976848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45956.470104976848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45956.470104976848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45956.470104976848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45956.470104976848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45956.470104976848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45956.470104976848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45956.470104976848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45956.470104976848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45956.470104976848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45956.470104976848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45956.470104976848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45956.470104976848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45956.470104976848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45956.470104976848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45956.470104976848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45956.470104976848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45956.470104976848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45956.470104976848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45956.470104976848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45956.470104976848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45956.470104976848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45956.470104976848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45956.470104976848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45956.470104976848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45956.470104976848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45956.470104976848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45956.470104976848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45956.470104976848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45956.470104976848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45956.470104976848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45956.470104976848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45956.470104976848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45956.470104976848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45956.470104976848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45956.470104976848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45956.470104976848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45956.470104976848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45956.470104976848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45956.470104976848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45956.470104976848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45956.470104976848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45956.470104976848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45956.470104976848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45956.470104976848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45956.470104976848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45956.470104976848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45956.470104976848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45956.470104976848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45956.470104976848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45956.470104976848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45956.470104976848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45956.470104976848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45956.470104976848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45956.470104976848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45956.470104976848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45956.470104976848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45956.470104976848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45956.470104976848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45956.470104976848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45956.470104976848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45956.470104976848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45956.470104976848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45956.470104976848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45956.470104976848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45956.470104976848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45956.470104976848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45956.470104976848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45956.470104976848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45956.470104976848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45956.470104976848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45956.470104976848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45956.470104976848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45956.470104976848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45956.470104976848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45956.470104976848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45956.470104976848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45956.470104976848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45956.470104976848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45956.470104976848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45956.470104976848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45956.470104976848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45956.470104976848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45956.470104976848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45956.470104976848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45956.470104976848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45956.470104976848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45956.470104976848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45956.470104976848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45956.470104976848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45956.470104976848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45956.470104976848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45956.470104976848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45956.470104976848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45956.470104976848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45956.470104976848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45956.470104976848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45956.470104976848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45956.470104976848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45956.470104976848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45956.470104976848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45956.470104976848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45956.470104976848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45956.470104976848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45956.470104976848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45956.470104976848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45956.470104976848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45956.470104976848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45956.470104976848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45956.470104976848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45956.470104976848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45956.470104976848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45956.470104976848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45956.470104976848</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45956.470104976848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45956.470104976848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45956.470104976848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45956.470104976848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45956.470104976848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45956.470104976848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45956.470104976848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45956.470104976848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45956.470104976848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45956.470104976848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45956.470104976848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45956.470104976848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45956.470104976848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45956.470104976848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45956.470104976848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45956.470104976848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45956.470104976848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45956.470104976848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45956.470104976848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45956.470104976848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45956.470104976848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45956.470104976848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45956.470104976848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45956.470104976848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45956.470104976848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45956.470104976848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45956.470104976848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45956.470104976848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45956.470104976848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45956.470104976848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45956.470104976848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45956.470104976848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45956.470104976848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45956.470104976848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45956.470104976848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45956.470104976848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45956.470104976848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45956.470104976848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45956.470104976848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45956.470104976848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45956.470104976848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45956.470104976848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45956.470104976848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45956.470104976848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45956.470104976848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45956.470104976848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45956.470104976848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45956.470104976848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45956.470104976848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45956.470104976848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45956.470104976848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45956.470104976848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45956.470104976848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45956.470104976848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45956.470104976848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45956.470104976848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45956.470104976848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45956.470104976848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45956.470104976848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45956.470104976848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45956.470104976848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45956.470104976848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45956.470104976848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45956.470104976848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45956.470104976848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45956.470104976848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45956.470104976848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45956.470104976848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45956.470104976848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45956.470104976848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45956.470104976848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45956.470104976848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45956.470104976848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45956.470104976848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45956.470104976848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45956.470104976848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45956.470104976848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45956.470104976848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45956.470104976848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45956.470104976848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45956.470104976848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45956.470104976848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45956.470104976848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45956.470104976848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45956.470104976848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45956.470104976848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45956.470104976848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45956.470104976848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45956.470104976848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45956.470104976848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45956.470104976848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45956.470104976848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45956.470104976848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45956.470104976848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45956.470104976848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45956.470104976848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45956.470104976848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45956.470104976848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45956.470104976848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45956.470104976848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45956.470104976848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45956.470104976848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45956.470104976848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45956.470104976848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45956.470104976848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45956.470104976848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45956.470104976848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45956.470104976848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45956.470104976848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45956.470104976848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45956.470104976848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45956.470104976848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45956.470104976848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45956.470104976848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45956.470104976848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45956.470104976848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45956.470104976848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45956.470104976848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45956.470104976848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45956.470104976848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45956.470104976848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45956.470104976848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45956.470104976848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45956.470104976848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45956.470104976848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45956.470104976848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45956.470104976848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45956.470104976848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45956.470104976848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45956.470104976848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45956.470104976848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45956.470104976848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45956.470104976848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45956.470104976848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45956.470104976848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45956.470104976848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45956.470104976848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45956.470104976848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45956.470104976848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45956.470104976848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45956.470104976848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45956.470104976848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45956.470104976848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45956.470104976848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45956.470104976848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45956.470104976848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45956.470104976848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45956.470104976848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45956.470104976848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45956.470104976848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45956.470104976848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45956.470104976848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45956.470104976848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45956.470104976848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45956.470104976848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45956.470104976848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45956.470104976848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45956.470104976848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45956.470104976848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45956.470104976848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45956.470104976848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45956.470104976848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45956.470104976848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45956.470104976848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45956.470104976848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45956.470104976848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45956.470104976848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45956.470104976848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45956.470104976848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45956.470104976848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45956.470104976848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45956.470104976848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45956.470104976848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45956.470104976848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45956.470104976848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45956.470104976848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45956.470104976848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45956.470104976848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45956.470104976848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45956.470104976848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45956.470104976848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45956.470104976848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45956.470104976848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45956.470104976848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45956.470104976848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45956.470104976848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45956.470104976848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45956.470104976848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45956.470104976848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45956.470104976848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45956.470104976848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45956.470104976848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45956.470104976848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45956.470104976848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45956.470104976848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45956.470104976848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45956.470104976848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45956.470104976848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45956.470104976848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45956.470104976848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45956.470104976848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45956.470104976848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45956.470104976848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45956.470104976848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45956.470104976848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45956.470104976848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45956.470104976848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45956.470104976848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45956.470104976848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45956.470104976848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45956.470104976848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45956.470104976848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45956.470104976848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45956.470104976848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45956.470104976848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45956.470104976848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45956.470104976848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45956.470104976848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45956.470104976848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45956.470104976848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45956.470104976848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45956.470104976848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45956.470104976848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45956.470104976848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45956.470104976848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45956.470104976848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45956.470104976848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45956.470104976848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45956.470104976848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45956.470104976848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45956.470104976848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45956.470104976848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45956.470104976848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45956.470104976848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45956.470104976848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45956.470104976848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45956.470104976848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45956.470104976848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45956.470104976848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45956.470104976848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45956.470104976848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45956.470104976848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45956.470104976848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45956.470104976848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45956.470104976848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45956.470104976848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45956.470104976848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45956.470104976848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45956.470104976848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45956.470104976848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45956.470104976848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45956.470104976848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45956.470104976848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45956.470104976848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45956.470104976848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45956.470104976848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45956.470104976848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45956.470104976848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45956.470104976848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45956.470104976848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45956.470104976848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45956.470104976848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45956.470104976848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45956.470104976848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45956.470104976848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45956.470104976848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45956.470104976848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45956.470104976848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45956.470104976848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45956.470104976848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45956.470104976848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45956.470104976848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45956.470104976848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45956.470104976848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45956.470104976848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45956.470104976848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45956.470104976848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45956.470104976848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45956.470104976848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45956.470104976848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45956.470104976848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45956.470104976848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45956.470104976848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45956.470104976848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45956.470104976848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45956.470104976848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45956.470104976848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45956.470104976848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45956.470104976848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45956.470104976848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45956.470104976848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45956.470104976848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45956.470104976848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45956.470104976848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45956.470104976848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45956.470104976848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45956.470104976848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45956.470104976848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45956.470104976848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45956.470104976848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45956.470104976848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45956.470104976848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45956.470104976848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45956.470104976848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45956.470104976848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45956.470104976848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45956.470104976848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45956.470104976848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45956.470104976848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45956.470104976848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45956.470104976848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45956.470104976848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45956.470104976848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45956.470104976848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45956.470104976848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45956.470104976848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45956.470104976848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45956.470104976848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45956.470104976848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45956.470104976848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45956.470104976848</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39108</v>
      </c>
      <c r="B2" s="103" t="str">
        <f>IFERROR(VLOOKUP(D2,DB!A:K,11,0),"")</f>
        <v>R6</v>
      </c>
      <c r="C2" s="105">
        <v>1</v>
      </c>
      <c r="D2" s="103" t="s">
        <v>38564</v>
      </c>
      <c r="E2" s="106" t="s">
        <v>38998</v>
      </c>
      <c r="F2" s="107">
        <v>45956.104409722226</v>
      </c>
      <c r="G2" s="77">
        <f ca="1">IFERROR(NOW()-F2,"-")</f>
        <v>0.36569525462255115</v>
      </c>
      <c r="H2" s="107">
        <v>45956.092986111114</v>
      </c>
      <c r="I2" s="103" t="str">
        <f>IFERROR(VLOOKUP(D2,DB!A:F,6,0),"")</f>
        <v>Generator-SG</v>
      </c>
      <c r="J2" s="102" t="str">
        <f>IFERROR(VLOOKUP(D2,DB!A:G,7,0),"")</f>
        <v>Vandalized</v>
      </c>
      <c r="K2" s="108" t="s">
        <v>39109</v>
      </c>
      <c r="L2" s="109" t="str">
        <f>IFERROR(VLOOKUP(D2,DB!A:I,9,0),"")</f>
        <v>Latis</v>
      </c>
    </row>
    <row r="3" spans="1:16383" ht="31.5" customHeight="1">
      <c r="A3" s="104" t="s">
        <v>39110</v>
      </c>
      <c r="B3" s="103" t="str">
        <f>IFERROR(VLOOKUP(D3,DB!A:K,11,0),"")</f>
        <v>R6</v>
      </c>
      <c r="C3" s="105">
        <v>2</v>
      </c>
      <c r="D3" s="103" t="s">
        <v>33604</v>
      </c>
      <c r="E3" s="106"/>
      <c r="F3" s="107"/>
      <c r="G3" s="77">
        <f ca="1">IFERROR(NOW()-F3,"-")</f>
        <v>45956.470104976848</v>
      </c>
      <c r="H3" s="107">
        <v>45956.430231481485</v>
      </c>
      <c r="I3" s="103" t="str">
        <f>IFERROR(VLOOKUP(D3,DB!A:F,6,0),"")</f>
        <v>SCECO</v>
      </c>
      <c r="J3" s="102" t="str">
        <f>IFERROR(VLOOKUP(D3,DB!A:G,7,0),"")</f>
        <v>Dead</v>
      </c>
      <c r="K3" s="108" t="s">
        <v>39111</v>
      </c>
      <c r="L3" s="109" t="str">
        <f>IFERROR(VLOOKUP(D3,DB!A:I,9,0),"")</f>
        <v>Latis</v>
      </c>
    </row>
    <row r="4" spans="1:16383" ht="31.5" customHeight="1">
      <c r="A4" s="104"/>
      <c r="B4" s="103" t="str">
        <f>IFERROR(VLOOKUP(D4,DB!A:K,11,0),"")</f>
        <v/>
      </c>
      <c r="C4" s="105"/>
      <c r="D4" s="103"/>
      <c r="E4" s="106"/>
      <c r="F4" s="107"/>
      <c r="G4" s="77">
        <f ca="1">IFERROR(NOW()-F4,"-")</f>
        <v>45956.470104976848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45956.470104976848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45956.470104976848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45956.470104976848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45956.470104976848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45956.470104976848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45956.470104976848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45956.470104976848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45956.470104976848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45956.470104976848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45956.470104976848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45956.470104976848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45956.470104976848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45956.470104976848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45956.470104976848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45956.470104976848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45956.470104976848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45956.470104976848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45956.470104976848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45956.470104976848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45956.470104976848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45956.470104976848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45956.470104976848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45956.470104976848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45956.470104976848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45956.470104976848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45956.470104976848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45956.470104976848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45956.470104976848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45956.470104976848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45956.470104976848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45956.470104976848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45956.470104976848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45956.470104976848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45956.470104976848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45956.470104976848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45956.470104976848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45956.470104976848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45956.470104976848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45956.470104976848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45956.470104976848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45956.470104976848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45956.470104976848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45956.470104976848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45956.470104976848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45956.470104976848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45956.470104976848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45956.470104976848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45956.470104976848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45956.470104976848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45956.470104976848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45956.470104976848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45956.470104976848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45956.470104976848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45956.470104976848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45956.470104976848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45956.470104976848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45956.470104976848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45956.470104976848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45956.470104976848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45956.470104976848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45956.470104976848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45956.470104976848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45956.470104976848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45956.470104976848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45956.470104976848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45956.470104976848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45956.470104976848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45956.470104976848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45956.470104976848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45956.470104976848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45956.470104976848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45956.470104976848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45956.470104976848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45956.470104976848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45956.470104976848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45956.470104976848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45956.470104976848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45956.470104976848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45956.470104976848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45956.470104976848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45956.470104976848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45956.470104976848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45956.470104976848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45956.470104976848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45956.470104976848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45956.470104976848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45956.470104976848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45956.470104976848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45956.470104976848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45956.470104976848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45956.470104976848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45956.470104976848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45956.470104976848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45956.470104976848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45956.470104976848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45956.470104976848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45956.470104976848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45956.470104976848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45956.470104976848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45956.470104976848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45956.470104976848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45956.470104976848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45956.470104976848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45956.470104976848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45956.470104976848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45956.470104976848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45956.470104976848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45956.470104976848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45956.470104976848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45956.470104976848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45956.470104976848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45956.470104976848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45956.470104976848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45956.470104976848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45956.470104976848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45956.470104976848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45956.470104976848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45956.470104976848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45956.470104976848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45956.470104976848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45956.470104976848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45956.470104976848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45956.470104976848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45956.470104976848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45956.470104976848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45956.470104976848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45956.470104976848</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2025-10-26T08:17:01Z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